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35" windowWidth="9420" windowHeight="5220" firstSheet="8" activeTab="13"/>
  </bookViews>
  <sheets>
    <sheet name="ΕΙΣΑΓΩΓΗ" sheetId="58" r:id="rId1"/>
    <sheet name="BUDGET" sheetId="59" r:id="rId2"/>
    <sheet name="ΚΟΤΣΟΒΟΛΟΣ" sheetId="44" r:id="rId3"/>
    <sheet name="ΚΕΙΚ" sheetId="46" r:id="rId4"/>
    <sheet name="ΚΕΙΚ-ΠΛΑΙΣΙΟ" sheetId="51" r:id="rId5"/>
    <sheet name="ΠΑΡΑΓΩΓΗ" sheetId="42" r:id="rId6"/>
    <sheet name="ΑΓΟΡΕΣ" sheetId="47" r:id="rId7"/>
    <sheet name="BUDGET2" sheetId="11" r:id="rId8"/>
    <sheet name="BUDGET2-ΠΛΑΙΣΙΟ" sheetId="52" r:id="rId9"/>
    <sheet name="BUDGET2-ΛΥΣΗ" sheetId="19" r:id="rId10"/>
    <sheet name="BUDGET2-ΛΥΣΗ-ΠΕΚ" sheetId="56" r:id="rId11"/>
    <sheet name="BUDGET3" sheetId="35" r:id="rId12"/>
    <sheet name="BUDGET3-ΠΛΑΙΣΙΟ" sheetId="54" r:id="rId13"/>
    <sheet name="BUDGET3-ΛΥΣΗ" sheetId="53" r:id="rId14"/>
  </sheets>
  <definedNames>
    <definedName name="α4">#REF!</definedName>
    <definedName name="Α5">#REF!</definedName>
    <definedName name="β3">#REF!</definedName>
  </definedNames>
  <calcPr calcId="144525"/>
</workbook>
</file>

<file path=xl/calcChain.xml><?xml version="1.0" encoding="utf-8"?>
<calcChain xmlns="http://schemas.openxmlformats.org/spreadsheetml/2006/main">
  <c r="H59" i="56" l="1"/>
  <c r="H48" i="56"/>
  <c r="H36" i="56"/>
  <c r="H37" i="56"/>
  <c r="H35" i="56"/>
  <c r="H22" i="56"/>
  <c r="I27" i="56"/>
  <c r="H20" i="56"/>
  <c r="H9" i="56"/>
  <c r="H10" i="56"/>
  <c r="H7" i="56"/>
  <c r="H6" i="56"/>
  <c r="A9" i="19"/>
  <c r="A8" i="19"/>
  <c r="A7" i="19"/>
  <c r="I57" i="56"/>
  <c r="H43" i="56"/>
  <c r="I45" i="56"/>
  <c r="H58" i="56"/>
  <c r="H16" i="56"/>
  <c r="I18" i="56"/>
  <c r="H69" i="56"/>
  <c r="H80" i="56"/>
  <c r="C35" i="53"/>
  <c r="C36" i="53"/>
  <c r="C37" i="53"/>
  <c r="C39" i="53"/>
  <c r="C38" i="53"/>
  <c r="D35" i="53"/>
  <c r="D36" i="53"/>
  <c r="D37" i="53"/>
  <c r="D39" i="53"/>
  <c r="D57" i="53"/>
  <c r="D58" i="53"/>
  <c r="B63" i="53"/>
  <c r="D38" i="53"/>
  <c r="F44" i="53"/>
  <c r="F46" i="53"/>
  <c r="E44" i="53"/>
  <c r="E46" i="53"/>
  <c r="D44" i="53"/>
  <c r="D46" i="53"/>
  <c r="D29" i="53"/>
  <c r="D30" i="53"/>
  <c r="D31" i="53"/>
  <c r="A52" i="52"/>
  <c r="D45" i="52"/>
  <c r="D48" i="52"/>
  <c r="A30" i="52"/>
  <c r="A45" i="52"/>
  <c r="A48" i="52"/>
  <c r="B30" i="52"/>
  <c r="B45" i="52"/>
  <c r="A26" i="52"/>
  <c r="A43" i="52"/>
  <c r="A25" i="52"/>
  <c r="A42" i="52"/>
  <c r="A24" i="52"/>
  <c r="A41" i="52"/>
  <c r="B23" i="52"/>
  <c r="C40" i="52"/>
  <c r="B40" i="52"/>
  <c r="A23" i="52"/>
  <c r="A40" i="52"/>
  <c r="A38" i="52"/>
  <c r="A36" i="52"/>
  <c r="A34" i="52"/>
  <c r="A33" i="52"/>
  <c r="D30" i="52"/>
  <c r="C30" i="52"/>
  <c r="A29" i="52"/>
  <c r="C23" i="52"/>
  <c r="A22" i="52"/>
  <c r="A20" i="52"/>
  <c r="A19" i="52"/>
  <c r="A18" i="52"/>
  <c r="A17" i="52"/>
  <c r="A16" i="52"/>
  <c r="A15" i="52"/>
  <c r="A14" i="52"/>
  <c r="A13" i="52"/>
  <c r="A12" i="52"/>
  <c r="A6" i="52"/>
  <c r="A4" i="52"/>
  <c r="C3" i="52"/>
  <c r="B3" i="52"/>
  <c r="A3" i="52"/>
  <c r="A2" i="52"/>
  <c r="A1" i="52"/>
  <c r="F6" i="44"/>
  <c r="F7" i="44"/>
  <c r="F8" i="44"/>
  <c r="F9" i="44"/>
  <c r="E9" i="44"/>
  <c r="D9" i="44"/>
  <c r="C9" i="44"/>
  <c r="B9" i="44"/>
  <c r="B14" i="19"/>
  <c r="D14" i="19"/>
  <c r="D7" i="19"/>
  <c r="B4" i="19"/>
  <c r="D8" i="19"/>
  <c r="D9" i="19"/>
  <c r="D10" i="19"/>
  <c r="B18" i="19"/>
  <c r="D18" i="19"/>
  <c r="C24" i="19"/>
  <c r="D24" i="19"/>
  <c r="B24" i="19"/>
  <c r="B15" i="19"/>
  <c r="D19" i="19"/>
  <c r="C25" i="19"/>
  <c r="D25" i="19"/>
  <c r="D15" i="19"/>
  <c r="B19" i="19"/>
  <c r="B25" i="19"/>
  <c r="B16" i="19"/>
  <c r="D16" i="19"/>
  <c r="B20" i="19"/>
  <c r="D20" i="19"/>
  <c r="C26" i="19"/>
  <c r="D26" i="19"/>
  <c r="B26" i="19"/>
  <c r="C4" i="19"/>
  <c r="D4" i="19"/>
  <c r="C53" i="19"/>
  <c r="D34" i="19"/>
  <c r="B49" i="19"/>
  <c r="A31" i="19"/>
  <c r="A46" i="19"/>
  <c r="A49" i="19"/>
  <c r="B31" i="19"/>
  <c r="B46" i="19"/>
  <c r="D46" i="19"/>
  <c r="D50" i="19"/>
  <c r="C54" i="19"/>
  <c r="C55" i="19"/>
  <c r="C41" i="19"/>
  <c r="B41" i="19"/>
  <c r="D41" i="19"/>
  <c r="C42" i="19"/>
  <c r="B42" i="19"/>
  <c r="D42" i="19"/>
  <c r="C43" i="19"/>
  <c r="B43" i="19"/>
  <c r="D43" i="19"/>
  <c r="A34" i="19"/>
  <c r="B30" i="19"/>
  <c r="A30" i="19"/>
  <c r="B23" i="19"/>
  <c r="A23" i="19"/>
  <c r="A17" i="19"/>
  <c r="A13" i="19"/>
  <c r="C31" i="19"/>
  <c r="D35" i="19"/>
  <c r="D36" i="19"/>
  <c r="C3" i="19"/>
  <c r="B3" i="19"/>
  <c r="A3" i="19"/>
  <c r="A2" i="19"/>
  <c r="A52" i="19"/>
  <c r="A38" i="19"/>
  <c r="A33" i="19"/>
  <c r="A29" i="19"/>
  <c r="A22" i="19"/>
  <c r="A12" i="19"/>
  <c r="A6" i="19"/>
  <c r="A1" i="19"/>
  <c r="A25" i="19"/>
  <c r="A26" i="19"/>
  <c r="A24" i="19"/>
  <c r="A19" i="19"/>
  <c r="A20" i="19"/>
  <c r="A18" i="19"/>
  <c r="A15" i="19"/>
  <c r="A16" i="19"/>
  <c r="A14" i="19"/>
  <c r="A4" i="19"/>
  <c r="D45" i="19"/>
  <c r="D48" i="19"/>
  <c r="A45" i="19"/>
  <c r="A48" i="19"/>
  <c r="B45" i="19"/>
  <c r="A43" i="19"/>
  <c r="A42" i="19"/>
  <c r="A41" i="19"/>
  <c r="C40" i="19"/>
  <c r="B40" i="19"/>
  <c r="A40" i="19"/>
  <c r="A36" i="19"/>
  <c r="D31" i="19"/>
  <c r="D30" i="19"/>
  <c r="C30" i="19"/>
  <c r="C23" i="19"/>
  <c r="D27" i="19"/>
  <c r="D44" i="19"/>
  <c r="D49" i="19"/>
  <c r="C57" i="53"/>
  <c r="F43" i="53"/>
  <c r="F45" i="53"/>
  <c r="F47" i="53"/>
  <c r="C52" i="53"/>
  <c r="E43" i="53"/>
  <c r="E45" i="53"/>
  <c r="E47" i="53"/>
  <c r="B52" i="53"/>
  <c r="D43" i="53"/>
  <c r="D45" i="53"/>
  <c r="D47" i="53"/>
  <c r="A52" i="53"/>
  <c r="C58" i="53"/>
  <c r="E57" i="53"/>
  <c r="A63" i="53"/>
  <c r="C63" i="53"/>
  <c r="E58" i="53"/>
  <c r="I11" i="56"/>
  <c r="I31" i="56"/>
  <c r="I38" i="56"/>
  <c r="I60" i="56"/>
  <c r="H68" i="56"/>
  <c r="I70" i="56"/>
  <c r="I81" i="56"/>
  <c r="I87" i="56"/>
  <c r="I90" i="56"/>
</calcChain>
</file>

<file path=xl/sharedStrings.xml><?xml version="1.0" encoding="utf-8"?>
<sst xmlns="http://schemas.openxmlformats.org/spreadsheetml/2006/main" count="624" uniqueCount="234">
  <si>
    <t>ΠΩΛΗΣΕΙΣ</t>
  </si>
  <si>
    <t>ΤΙΜΗ ΑΓΟΡΑΣ</t>
  </si>
  <si>
    <t>ΣΥΝΟΛΟ</t>
  </si>
  <si>
    <t>ΚΟΖΑΝΗ</t>
  </si>
  <si>
    <t>ΦΛΩΡΙΝΑ</t>
  </si>
  <si>
    <t>ΓΡΕΒΕΝΑ</t>
  </si>
  <si>
    <t>ΚΑΣΤΟΡΙΑ</t>
  </si>
  <si>
    <t>ΨΥΓΕΙΑ</t>
  </si>
  <si>
    <t>ΚΟΥΖΙΝΕΣ</t>
  </si>
  <si>
    <t>ΠΛΥΝΤΗΡΙΑ</t>
  </si>
  <si>
    <t>ΤΙΜΗ ΠΩΛΗΣΗΣ</t>
  </si>
  <si>
    <t>Α</t>
  </si>
  <si>
    <t>ΠΑΡΑΓΩΓΗ</t>
  </si>
  <si>
    <t>ΑΓΟΡΕΣ</t>
  </si>
  <si>
    <t>ΔΙΔΟΝΤΑΙ</t>
  </si>
  <si>
    <t>ΑΜΕΣΑ ΥΛΙΚΑ</t>
  </si>
  <si>
    <t>ΠΡΟΙΟΝ</t>
  </si>
  <si>
    <t>ΜΟΝΑΔΕΣ</t>
  </si>
  <si>
    <t>ΤΙΜΗ ΜΟΝΑΔΑΣ</t>
  </si>
  <si>
    <t>ΑΡ.ΥΛΙΚΟΥ</t>
  </si>
  <si>
    <t>ΜΟΝΑΔΑ</t>
  </si>
  <si>
    <t>Α11</t>
  </si>
  <si>
    <t>ΤΕΜΑΧΙΟ</t>
  </si>
  <si>
    <t>Β11</t>
  </si>
  <si>
    <t>Ε11</t>
  </si>
  <si>
    <t>ΜΕΤΡΑ</t>
  </si>
  <si>
    <t>ΩΡΕΣ/ΜΟΝΑΔΑ</t>
  </si>
  <si>
    <t>ΑΜΟΙΒΗ/ΩΡΑ</t>
  </si>
  <si>
    <t>ΖΗΤΕΙΤΑΙ</t>
  </si>
  <si>
    <t>1.Προυπολογισμός πωλήσεων (δρχ.)</t>
  </si>
  <si>
    <t>2.Προυπολογισμός παραγωγής (ποσότητες)</t>
  </si>
  <si>
    <t>3.Προυπολογισμός αγοράς υλικών (ποσότητες)</t>
  </si>
  <si>
    <t>4.Προυπολογισμός αγοράς υλικών (δρχ.)</t>
  </si>
  <si>
    <t>5.Προυπολογισμός άμεσου εργατικού κόστους (δρχ.)</t>
  </si>
  <si>
    <t>6.Προυπολογισμός Γενικών Βιομηχανικών Εξόδων(ΓΒΕ)</t>
  </si>
  <si>
    <t>7.Προυπολογισμός Κόστους ανα Μονάδα</t>
  </si>
  <si>
    <t>8.Προυπολογισμός Αποτελεσμάτων.</t>
  </si>
  <si>
    <t>Ωρες άμεσης εργασίας =</t>
  </si>
  <si>
    <t>ΑΜΕΣΑ ΕΡΓΑΤΙΚΑ</t>
  </si>
  <si>
    <t>ΓΒΕ</t>
  </si>
  <si>
    <t>ΓΒΕ/ΩΡΑ</t>
  </si>
  <si>
    <t>Κόστος ανα Μονάδα =</t>
  </si>
  <si>
    <t>ΚΟΣΤΟΣ ΠΩΛΗΘΕΝΤΩΝ</t>
  </si>
  <si>
    <t>ΜΙΚΤΟ ΚΕΡΔΟΣ</t>
  </si>
  <si>
    <t>1. ΠΡΟΒΛΕΠΟΜΕΝΕΣ ΠΩΛΗΣΕΙΣ 1999</t>
  </si>
  <si>
    <t>2. ΠΡΟΒΛΕΠΟΜΕΝΑ ΑΠΟΘΕΜΑΤΑ 1/1/99</t>
  </si>
  <si>
    <t>3. ΕΠΙΘΥΜΗΤΑ ΑΠΟΘΕΜΑΤΑ 31/12/99</t>
  </si>
  <si>
    <t>4. ΥΛΙΚΑ ΧΡΗΣΙΜΟΠΟΙΟΥΜΕΝΑ ΣΤΗΝ ΠΑΡΑΓΩΓΗ</t>
  </si>
  <si>
    <t>5. FORMULA</t>
  </si>
  <si>
    <t>6. ΠΡΟΒΛΕΠΟΜΕΝΑ ΑΠΟΘΕΜΑΤΑ 1/1/99</t>
  </si>
  <si>
    <t>7. ΕΠΙΘΥΜΗΤΑ ΑΠΟΘΕΜΑΤΑ 31/12</t>
  </si>
  <si>
    <t>8. ΑΝΑΓΚΕΣ ΣΕ ΕΡΓΑΤΙΚΟ ΔΥΝΑΜΙΚΟ ΚΑΙ ΑΜΟΙΒΕΣ</t>
  </si>
  <si>
    <t>9. ΓΕΝΙΚΑ ΒΙΟΜΗΧΑΝΙΚΑ ΕΞΟΔΑ (ανα ώρα αμέσου εργασίας) =</t>
  </si>
  <si>
    <t>ΦΟΡΜΟΥΛΑ</t>
  </si>
  <si>
    <t>ΝΑ ΓΙΝΕΙ ΠΙΝΑΚΑΣ ΠΡΟΥΠΟΛΟΓΙΣΜΟΥ ΠΩΛΗΣΕΩΝ.</t>
  </si>
  <si>
    <t>ΠΑΝΤΑ ΞΕΚΙΝΑΜΕ ΑΠΟ ΤΟΝ ΠΡΟΥΠΟΛΟΓΙΣΜΟ ΠΩΛΗΣΕΩΝ</t>
  </si>
  <si>
    <t>ΤΑ</t>
  </si>
  <si>
    <t>ΠΛΑΝΟ ΔΡΑΣΗΣ- SALES BUDGET</t>
  </si>
  <si>
    <t>Προυπολογισμός παραγωγής</t>
  </si>
  <si>
    <t>Προβλεπόμενες πωλήσεις</t>
  </si>
  <si>
    <t xml:space="preserve"> +τελικό απόθεμα</t>
  </si>
  <si>
    <t xml:space="preserve"> =Σύνολο απαιτούμενης παραγωγής</t>
  </si>
  <si>
    <t xml:space="preserve"> - Αρχικό απόθεμα</t>
  </si>
  <si>
    <t xml:space="preserve"> = Απαιτούμενη παραγωγή</t>
  </si>
  <si>
    <t>Προυπολογισμός υλικών</t>
  </si>
  <si>
    <t>Προβλεπόμενη κατανάλωση</t>
  </si>
  <si>
    <t xml:space="preserve"> =Σύνολο απαιτούμενων υλικών</t>
  </si>
  <si>
    <t xml:space="preserve"> = Προβλεπόμενες αγορές</t>
  </si>
  <si>
    <t>B</t>
  </si>
  <si>
    <t>9. ΤΑ ΓΕΝΙΚΑ ΒΙΟΜΗΧΑΝΙΚΑ ΕΞΟΔΑ (καταλογίζονται με συντελεστή 60% στο κόστος άμεσης εργασίας)</t>
  </si>
  <si>
    <t>Β</t>
  </si>
  <si>
    <t>Προβλεπόμενες ώρες</t>
  </si>
  <si>
    <t>Προβλεπόμενο κόστος</t>
  </si>
  <si>
    <t>Προυπολογισμός αγοράς υλικών (ποσότητες)</t>
  </si>
  <si>
    <t>Η μητέρα σας συμμετέχει στα κοινά της συνοικίας σας καί ανέλαβε να κάνει για μία γιορτή στό γηροκομείο μερικά γλυκίσματα.Επειδή κάνει καλά κέικ σκέφτεται νά κάνει 5 απλά κέικ και 5 σοκολάτας.Στό σπίτι σας βρίσκονται 2 κιλά αλεύρι και 250 γραμμάρια βούτυρο.</t>
  </si>
  <si>
    <t>Για κάθε απλό κέικ απαιτούνται : 1500 γραμμάρια αλεύρι, 500 γραμμάρια ζάχαρη, 300 γραμμάρια βούτυρο,5 αυγά  καί ένα φακελάκι σόδα. Για κάθε κέικ σοκολάτας απαιτούνται: ότι ακριβώς για ένα απλό κέικ, καί 200 γραμμάρια σοκολάτα. Η μητέρα σας θέλει να έχει στο σπίτι (σε περίπτωση που επιθυμήσετε και εσείς)υλικά διαθέσιμα για 1 κέικ σοκολάτας ακόμα.</t>
  </si>
  <si>
    <t>Οι τιμές των υλικών στά Σούπερ Μάρκετ είναι:</t>
  </si>
  <si>
    <t>500 γραμμάρια αλεύρι = 50 δρχ.</t>
  </si>
  <si>
    <t>50 γραμμάρια βούτυρο = 60 δρχ.</t>
  </si>
  <si>
    <t>1 κιλό ζάχαρη = 250 δρχ.</t>
  </si>
  <si>
    <t>1 φακελάκι σόδα = 50 δρχ.</t>
  </si>
  <si>
    <t>1 αυγό = 20 δρχ.</t>
  </si>
  <si>
    <t>100 γραμμάρια σοκολάτα = 200 δρχ.</t>
  </si>
  <si>
    <t>Ζητείται:</t>
  </si>
  <si>
    <t>α) Πόσο κοστίζει ένα κέικ σοκολάτας.</t>
  </si>
  <si>
    <t>β) Αν η μητέρα σας σας δώσει 20,000 δρχ. για το Σούπερ Μάρκετ, πόσα χρήματα πρέπει να της επιστρέψεται.</t>
  </si>
  <si>
    <t>Απαιτήσεις για 1 κεικ σοκολάτας</t>
  </si>
  <si>
    <t>ΤΙΜΕΣ/γραμ ή τεμ.</t>
  </si>
  <si>
    <t>ΑΞΙΑ</t>
  </si>
  <si>
    <t>ΑΛΕΥΡΙ</t>
  </si>
  <si>
    <t>ΖΑΧΑΡΙ</t>
  </si>
  <si>
    <t>ΒΟΥΤΥΡΟ</t>
  </si>
  <si>
    <t>ΑΥΓΑ</t>
  </si>
  <si>
    <t>ΣΟΔΑ</t>
  </si>
  <si>
    <t>ΣΟΚΟΛΑΤΑ</t>
  </si>
  <si>
    <t>ΑΑ</t>
  </si>
  <si>
    <t>Αρα τα ρέστα θα είναι : 20000 - 10535 :</t>
  </si>
  <si>
    <t>Η Επιχείρηση ''ΚΟΤΣΟΒΟΛΟΣ" Α.Ε. προγραμματίζει για την Περιφέρεια</t>
  </si>
  <si>
    <t>Δ.Μακεδονίας να πουλήσει τις παρακάτω Ηλεκτρικές Συσκευές ΦΙΛΙΠΣ.</t>
  </si>
  <si>
    <t>5. FORMULA (ΤΕΧΝΙΚΕΣ ΠΡΟΔΙΑΓΡΑΦΕΣ)</t>
  </si>
  <si>
    <t>Προυπολογισμός παραγωγής (ποσότητες)</t>
  </si>
  <si>
    <t>ΑΠΑΝΤΗΣΗ -Α</t>
  </si>
  <si>
    <t>ΑΠΑΝΤΗΣΗ -Β</t>
  </si>
  <si>
    <t xml:space="preserve"> Ι. ΑΝΑΛΥΣΗ ΚΟΣΤΟΥΣ ΠΑΡΑΓΩΓΗΣ</t>
  </si>
  <si>
    <t>ΣΜΚ</t>
  </si>
  <si>
    <t>Επί κόστους προϊόντων</t>
  </si>
  <si>
    <t>1. Α' Ύλες-Υλικά συσκευασίας</t>
  </si>
  <si>
    <t>Επί πωλήσεων προϊόντων</t>
  </si>
  <si>
    <t>24,00,00</t>
  </si>
  <si>
    <t>Απογραφή έναρξης</t>
  </si>
  <si>
    <t>Επί κόστους εμπορευμάτων</t>
  </si>
  <si>
    <t>24,01,00</t>
  </si>
  <si>
    <t>Αγορές χρήσης εσωτερικού</t>
  </si>
  <si>
    <t>Επί πωλήσεων εμπορευμάτων</t>
  </si>
  <si>
    <t>24,01,01</t>
  </si>
  <si>
    <t>Αγορές χρήσης εξωτερικού</t>
  </si>
  <si>
    <t>24,00,01</t>
  </si>
  <si>
    <t>Μείον απογραφή λήξης</t>
  </si>
  <si>
    <t>Κόστος Α' Υλών που αναλώθηκαν στην χρήση</t>
  </si>
  <si>
    <t>2. Αναλώσιμα υλικά</t>
  </si>
  <si>
    <t>25,00,00</t>
  </si>
  <si>
    <t>25,01,00</t>
  </si>
  <si>
    <t>25,01,01</t>
  </si>
  <si>
    <t>25,00,01</t>
  </si>
  <si>
    <t>Κόστος αναλωσίμων που διατέθηκαν στη χρήση</t>
  </si>
  <si>
    <t>5. Δαπάνες λειτουργίας παραγωγής</t>
  </si>
  <si>
    <t>92.00.60</t>
  </si>
  <si>
    <t>Αμοιβές και έξοδα προσωπικού(Λ60)</t>
  </si>
  <si>
    <t>92.00.61</t>
  </si>
  <si>
    <t>Αμοιβές και έξοδα τρίτων (Λ61)</t>
  </si>
  <si>
    <t>ΟΙΚΟΝ. ΕΤΟΣ 2000 (Διαχ/ση : 1/1/99 - 31/12/99)</t>
  </si>
  <si>
    <t>92.00.62</t>
  </si>
  <si>
    <t>Παροχές τρίτων (Λ62)</t>
  </si>
  <si>
    <t>92.00.63</t>
  </si>
  <si>
    <t>Φόροι - Τέλη (Λ 63)</t>
  </si>
  <si>
    <t>92.00.64</t>
  </si>
  <si>
    <t>Διάφορα έξοδα (Λ64)</t>
  </si>
  <si>
    <t>92.00.66</t>
  </si>
  <si>
    <t>Αποσβέσεις παγίων στοιχείων (Λ 66)</t>
  </si>
  <si>
    <t>92.00.67</t>
  </si>
  <si>
    <t>Προβλέψεις εκμετάλλευσης (Λ68)</t>
  </si>
  <si>
    <t>6. Αξία ημικατεργασμένων προϊόντων</t>
  </si>
  <si>
    <t>23,00,00</t>
  </si>
  <si>
    <t>23,00,01</t>
  </si>
  <si>
    <t>ΚΟΣΤΟΣ ΠΑΡΑΧΘΕΝΤΩΝ ΕΤΟΙΜΩΝ &amp; ΗΜΙΤΕΛΩΝ ΧΡΗΣΗΣ</t>
  </si>
  <si>
    <t>ΙΙ. ΚΟΣΤΟΣ ΠΡΟΪΟΝΤΩΝ - ΕΜΠΟΡΕΥΜΑΤΩΝ</t>
  </si>
  <si>
    <t>1. Έτοιμα προϊόντα</t>
  </si>
  <si>
    <t>21,00,00</t>
  </si>
  <si>
    <t>ΠΛΕΟΝ ΚΟΣΤΟΣ ΠΑΡΑΧΘΕΝΤΩΝ ΕΤΟΙΜΩΝ &amp; ΗΜΙΤΕΛΩΝ</t>
  </si>
  <si>
    <t>21,00,01</t>
  </si>
  <si>
    <t>ΚΟΣΤΟΣ ΠΩΛΗΘΕΝΤΩΝ ΠΡΟΪΟΝΤΩΝ</t>
  </si>
  <si>
    <t>2. Εμπορεύματα</t>
  </si>
  <si>
    <t>20,00,00</t>
  </si>
  <si>
    <t>20,01,00</t>
  </si>
  <si>
    <t>20,01,01</t>
  </si>
  <si>
    <t>20,00,01</t>
  </si>
  <si>
    <t>ΚΟΣΤΟΣ ΠΩΛΗΘΕΝΤΩΝ ΕΜΠΟΡΕΥΜΑΤΩΝ</t>
  </si>
  <si>
    <t>ΙΙΙ. ΠΩΛΗΣΕΙΣ</t>
  </si>
  <si>
    <t>71,00,00</t>
  </si>
  <si>
    <t>Πωλήσεις προϊόντων χονδρικώς εσωτερικού</t>
  </si>
  <si>
    <t>71,00,01</t>
  </si>
  <si>
    <t>Πωλήσεις προϊόντων λιανικώς εσωτερικού</t>
  </si>
  <si>
    <t>70,00,00</t>
  </si>
  <si>
    <t>Πωλήσεις εμπορευμάτων χονδρικώς εσωτερικού</t>
  </si>
  <si>
    <t>70,00,01</t>
  </si>
  <si>
    <t>Πωλήσεις εμπορευμάτων λιανικώς εσωτερικού</t>
  </si>
  <si>
    <t>Πωλήσεις υποπροϊόντων</t>
  </si>
  <si>
    <t>Πωλήσεις Α' Υλών</t>
  </si>
  <si>
    <t>Πωλήσεις αναλωσίμων υλικών</t>
  </si>
  <si>
    <t>Πωλήσεις ανταλλακτικών παγίων</t>
  </si>
  <si>
    <t>Πωλήσεις ειδών συσκευασίας</t>
  </si>
  <si>
    <t>ΣΥΝΟΛΟ ΠΩΛΗΣΕΩΝ</t>
  </si>
  <si>
    <t>Μείον κόστος πωληθέντων εμπορευμάτων</t>
  </si>
  <si>
    <t>Μείον κόστος πωληθέντων προϊόντων</t>
  </si>
  <si>
    <t>ΜΙΚΤΟ ΑΠΟΤΕΛΕΣΜΑ ΑΠΌ ΕΜΠΟΡΕΥΜΑΤΑ &amp; ΠΡΟΪΟΝΤΑ</t>
  </si>
  <si>
    <t>ΙV. ΕΣΟΔΑ ΑΠΌ ΠΑΡΟΧΗ ΥΠΗΡΕΣΙΩΝ</t>
  </si>
  <si>
    <t>ΣΥΝΟΛΟ ΕΣΟΔΩΝ ΑΠΌ ΠΑΡΟΧΗ ΥΠΗΡΕΣΙΩΝ</t>
  </si>
  <si>
    <t>ΜΕΙΟΝ ΑΜΕΣΟ ΚΟΣΤΟΣ ΠΑΡΟΧΗΣ ΥΠΗΡΕΣΙΩΝ</t>
  </si>
  <si>
    <t>ΜΙΚΤΟ ΑΠΟΤΕΛΕΣΜΑ ΑΠΌ ΠΑΡΟΧΗ ΥΠΗΡΕΣΙΩΝ</t>
  </si>
  <si>
    <t>V. ΑΠΟΤΕΛΕΣΜΑΤΑ ΧΡΗΣΗΣ</t>
  </si>
  <si>
    <t>ΣΥΝΟΛΟ ΜΙΚΤΟΥ ΑΠΟΤΕΛΕΣΜΑΤΟΣ</t>
  </si>
  <si>
    <t>Μείον έξοδα που βαρύνουν το Μικτό Αποτέλεσμα</t>
  </si>
  <si>
    <t>Τόκοι και συναφή έξοδα (Λ 65)</t>
  </si>
  <si>
    <t xml:space="preserve">ΣΥΝΟΛΟ </t>
  </si>
  <si>
    <t>ΚΑΘΑΡΟ ΑΠΟΤΕΛΕΣΜΑ ΑΠΌ ΠΩΛΗΣΕΙΣ</t>
  </si>
  <si>
    <t>Πλέον</t>
  </si>
  <si>
    <t xml:space="preserve">Επιχορηγήσεις </t>
  </si>
  <si>
    <t>Έσοδα παρεπομένων ασχολιών</t>
  </si>
  <si>
    <t>Έσοδα κεφαλαίων</t>
  </si>
  <si>
    <t>Ιδιοπαραγωγή παγίων</t>
  </si>
  <si>
    <t>ΟΛΙΚΟ ΑΠΟΤΕΛΕΣΜΑ ΕΚΜΕΤΑΛΛΕΥΣΗΣ</t>
  </si>
  <si>
    <t>Πλέον έκτακτα και ανόργανα έσοδα &amp; κέρδη</t>
  </si>
  <si>
    <t>Μείον έκτακτα και ανόργανα έξοδα &amp; ζημίες</t>
  </si>
  <si>
    <t>ΚΑΘΑΡΟ ΑΠΟΤΕΛΕΣΜΑ ΧΡΗΣΗΣ</t>
  </si>
  <si>
    <t>ΓΕΙΑ ΣΑΣ</t>
  </si>
  <si>
    <t>ΕΠΙΛΥΟΥΜΕ ΤΟ ΦΥΛΛΟ ΚΟΤΣΟΒΟΛΟΣ (10')</t>
  </si>
  <si>
    <t>ΜΕΛΕΤΟΥΜΕ ΤΟ ΦΥΛΛΟ ΚΕΙΚ (10')</t>
  </si>
  <si>
    <t>ΕΠΙΛΥΟΥΜΕ ΤΟ ΦΥΛΛΟ ΚΕΙΚ ΣΤΟ ΦΥΛΛΟ ΚΕΙΚ-ΠΛΑΙΣΙΟ (20')</t>
  </si>
  <si>
    <t>ΕΠΙΛΥΟΥΜΕ ΤΟ ΦΥΛΛΟ ΠΑΡΑΓΩΓΗ (10')</t>
  </si>
  <si>
    <t>ΕΠΙΛΥΟΥΜΕ ΤΟ ΦΥΛΛΟ ΑΓΟΡΕΣ (10')</t>
  </si>
  <si>
    <t>ΜΕΛΕΤΟΥΜΕ ΤΟ ΦΥΛΛΟ BUDGET2 (5')</t>
  </si>
  <si>
    <t>ΕΠΙΛΥΟΥΜΕ ΤΟ ΦΥΛΛΟ BUDGET2 ΣΤΟ ΦΥΛΛΟ BUDGET2-ΠΛΑΙΣΙΟ (20') ME TH ΒΟΗΘΕΙΑ ΤΟΥ ΦΥΛΛΟΥ BUDGET2-ΛΥΣΗ</t>
  </si>
  <si>
    <t>ΜΕΛΕΤΟΥΜΕ ΤΟ ΦΥΛΛΟ BUDGET3 (5')</t>
  </si>
  <si>
    <t>ΕΠΙΛΥΟΥΜΕ ΤΟ ΦΥΛΛΟ BUDGET3 ΣΤΟ ΦΥΛΛΟ BUDGET3-ΠΛΑΙΣΙΟ (20') ME TH ΒΟΗΘΕΙΑ ΤΟΥ ΦΥΛΛΟΥ BUDGET3-ΛΥΣΗ</t>
  </si>
  <si>
    <t>ΕΛΕΓΧΟΣ</t>
  </si>
  <si>
    <t>ΤΕΛΟΣ ΕΡΓΑΣΤΗΡΙΟΥ</t>
  </si>
  <si>
    <t>Συνιστούμε την μελέτη των ΦΥΛΛΩΝ που λύσαμε, στο σπίτι.</t>
  </si>
  <si>
    <t>ΜΕΛΕΤΟΥΜΕ ΤΟ ΦΥΛΛΟ BUDGET (10')</t>
  </si>
  <si>
    <t xml:space="preserve"> BUDGETING</t>
  </si>
  <si>
    <r>
      <t xml:space="preserve">1) Αν είναι Εμπορική επιχείρηση </t>
    </r>
    <r>
      <rPr>
        <sz val="10"/>
        <rFont val="Arial Greek"/>
        <charset val="161"/>
      </rPr>
      <t xml:space="preserve">και συνεπώς δεν έχουμε παραγωγή , τότε το επόμενο βήμα μας είναι ο προυπολογισμός  ΑΓΟΡΩΝ.           ΑΓΟΡΕΣ = Επιθυμητό Τελικό Απόθεμα + Πωλήσεις - Αρχικό Απόθεμα ( ΑΓ=ΕΤΑ+Π-ΑΑ (σε τεμάχια)).                                                          Για τον υπολογισμό των Αγορών σε αξία , πολλαπλασιάζουμε τα τεμάχια που βρήκαμε  επί την αγοραία τους αξία.                                             </t>
    </r>
    <r>
      <rPr>
        <b/>
        <sz val="10"/>
        <rFont val="Arial Greek"/>
        <charset val="161"/>
      </rPr>
      <t>Το τελευταίο βήμα</t>
    </r>
    <r>
      <rPr>
        <sz val="10"/>
        <rFont val="Arial Greek"/>
        <charset val="161"/>
      </rPr>
      <t xml:space="preserve"> ειναι ο υπολογισμός του Κόστους Πωληθέντων εμπορευμάτων.                                                                                            Κοστος Πωληθέντων = Αρχικό Απόθεμα + Αγορές - Τελικό Απόθεμα (ΚΠ=ΑΓ+ΤΑ-ΑΑ ), και έτσι έχουμε                                                         ΜΙΚΤΑ ΚΕΡΔΗ = ΠΩΛΗΣΕΙΣ - ΚΟΣΤΟΣ ΠΩΛΗΘΕΝΤΩΝ</t>
    </r>
  </si>
  <si>
    <r>
      <t>2) Αν είναι Βιομηχανική Επιχείρηση , και συνεπώς έχουμε παραγωγή, τότε το επόμενο βήμα μετά τον προϋπολογισμό πωλήσεων είναι ο Ποσοτικός Προϋπολογισμός Παραγωγής Ετοίμων Προϊόντων.</t>
    </r>
    <r>
      <rPr>
        <sz val="10"/>
        <rFont val="Arial Greek"/>
        <charset val="161"/>
      </rPr>
      <t xml:space="preserve"> ( ΠΠΠΕΠ = ΠΩΛΗΣΕΙΣ + TA - ΑΑ).                                                                                           Κατόπιν είναι ο Προϋπολογισμός  Άμεσων Υλικών.                                                                                                                         Υπολογίζουμε πρώτα την προβλεπόμενη κατανάλωση κάθε Άμεσου Υλικού για την παραγωγή μίας μονάδας παραγωγής ετοίμου προϊόντος. Κατόπιν την πολλαπλασιάζουμε με τις απαιτούμενες μονάδες παραγωγής.                                                                                                   </t>
    </r>
    <r>
      <rPr>
        <b/>
        <sz val="10"/>
        <rFont val="Arial Greek"/>
        <charset val="161"/>
      </rPr>
      <t>Το επόμενο βήμα</t>
    </r>
    <r>
      <rPr>
        <sz val="10"/>
        <rFont val="Arial Greek"/>
        <charset val="161"/>
      </rPr>
      <t xml:space="preserve">, ο προϋπολογισμός Αγορών Άμεσων Υλικών , που εξαρτάται από το Επιθυμητό Τελικό Απόθεμα του Άμεσου Υλικού και τα διαθέσιμα Αρχικά του Αποθέματα.                                                                                                                                                         Αγορές Άμεσου Υλικού = Προβλεπόμενη Ανάλωση (στην παραγωγή) + Επιθυμητό Τελικό Απόθεμα - Αρχικό Απόθεμα.                                         </t>
    </r>
    <r>
      <rPr>
        <b/>
        <sz val="10"/>
        <rFont val="Arial Greek"/>
        <charset val="161"/>
      </rPr>
      <t xml:space="preserve">Ο προϋπολογισμός Άμεσης Εργασίας </t>
    </r>
    <r>
      <rPr>
        <sz val="10"/>
        <rFont val="Arial Greek"/>
        <charset val="161"/>
      </rPr>
      <t>υπολογίζεται με βάση τον χρόνο που απαιτείται για την παραγωγή μιας μονάδας έτοιμου προϊόντος.        Η προβλεπόμενη ανάλωση Αμέσου Εργασίας πολλαπλασιαζόμενη με τον όγκο παραγωγής  μας δίνει τις απαιτούμενες ώρες εργασίας, που πολλαπλασιαζόμενες με την αξία του ωρομισθίου μας προσδιορίζουν το προβλεπόμενο κόστος Άμεσης εργασίας.</t>
    </r>
  </si>
  <si>
    <r>
      <t>ΠΡΟΓΡΑΜΜΑ ΔΡΑΣΗΣ</t>
    </r>
    <r>
      <rPr>
        <b/>
        <sz val="10"/>
        <rFont val="Arial Greek"/>
        <charset val="161"/>
      </rPr>
      <t xml:space="preserve"> </t>
    </r>
  </si>
  <si>
    <t>1. ΠΡΟΒΛΕΠΟΜΕΝΕΣ ΠΩΛΗΣΕΙΣ 2009</t>
  </si>
  <si>
    <t>2. ΠΡΟΒΛΕΠΟΜΕΝΑ ΑΠΟΘΕΜΑΤΑ 1/1/09</t>
  </si>
  <si>
    <t>3. ΕΠΙΘΥΜΗΤΑ ΑΠΟΘΕΜΑΤΑ 31/12/09</t>
  </si>
  <si>
    <t>6. ΠΡΟΒΛΕΠΟΜΕΝΑ ΑΠΟΘΕΜΑΤΑ 1/1/09</t>
  </si>
  <si>
    <t>7. ΕΠΙΘΥΜΗΤΑ ΑΠΟΘΕΜΑΤΑ 31/12/09</t>
  </si>
  <si>
    <t>ΕΠΙΘΥΜΗΤΑ ΑΠΟΘΕΜΑΤΑ 31/12/09</t>
  </si>
  <si>
    <t>ΠΡΟΒΛΕΠΟΜΕΝΕΣ ΠΩΛΗΣΕΙΣ 2009</t>
  </si>
  <si>
    <t>ΠΡΟΒΛΕΠΟΜΕΝΑ ΑΠΟΘΕΜΑΤΑ 1/1/09</t>
  </si>
  <si>
    <r>
      <t>1.Προυπολογισμός πωλήσεων (</t>
    </r>
    <r>
      <rPr>
        <sz val="8"/>
        <rFont val="Calibri"/>
        <family val="2"/>
        <charset val="161"/>
      </rPr>
      <t>€</t>
    </r>
    <r>
      <rPr>
        <sz val="8"/>
        <rFont val="Arial Greek"/>
        <charset val="161"/>
      </rPr>
      <t>)</t>
    </r>
  </si>
  <si>
    <t>4.Προυπολογισμός αγοράς υλικών (€)</t>
  </si>
  <si>
    <t>5.Προυπολογισμός άμεσου εργατικού κόστους (€)</t>
  </si>
  <si>
    <t xml:space="preserve"> =BUDGET2!B15*BUDGET2!C10+BUDGET2!B16*BUDGET2!C11+BUDGET2!B17*BUDGET2!C12</t>
  </si>
  <si>
    <t xml:space="preserve"> ='BUDGET2-ΛΥΣΗ'!D27</t>
  </si>
  <si>
    <t xml:space="preserve"> =BUDGET2!E15*BUDGET2!C10+BUDGET2!E16*BUDGET2!C11+BUDGET2!E17*BUDGET2!C12</t>
  </si>
  <si>
    <t xml:space="preserve"> =SUM(H6:H8)</t>
  </si>
  <si>
    <t xml:space="preserve"> ='BUDGET2-ΛΥΣΗ'!D31</t>
  </si>
  <si>
    <t xml:space="preserve"> ='BUDGET2-ΛΥΣΗ'!D36</t>
  </si>
  <si>
    <t xml:space="preserve"> ='BUDGET2-ΛΥΣΗ'!D9*'BUDGET2-ΛΥΣΗ'!D50</t>
  </si>
  <si>
    <t xml:space="preserve"> ='BUDGET2-ΛΥΣΗ'!D50*'BUDGET2-ΛΥΣΗ'!D7</t>
  </si>
  <si>
    <t xml:space="preserve"> =I31</t>
  </si>
  <si>
    <t xml:space="preserve"> ='BUDGET2-ΛΥΣΗ'!D4</t>
  </si>
  <si>
    <t xml:space="preserve"> =I38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</si>
</sst>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##0\ &quot;Δρχ&quot;"/>
    <numFmt numFmtId="165" formatCode="#,##0\ &quot;€&quot;"/>
  </numFmts>
  <fonts count="26" x14ac:knownFonts="1">
    <font>
      <sz val="10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u/>
      <sz val="8"/>
      <name val="Arial Greek"/>
      <charset val="161"/>
    </font>
    <font>
      <sz val="8"/>
      <name val="Arial Greek"/>
      <charset val="161"/>
    </font>
    <font>
      <b/>
      <u/>
      <sz val="10"/>
      <name val="Arial Greek"/>
      <charset val="161"/>
    </font>
    <font>
      <b/>
      <sz val="8"/>
      <name val="Arial Greek"/>
      <charset val="161"/>
    </font>
    <font>
      <u/>
      <sz val="8"/>
      <name val="Arial Greek"/>
      <charset val="161"/>
    </font>
    <font>
      <b/>
      <u/>
      <sz val="8"/>
      <color indexed="10"/>
      <name val="Arial Greek"/>
      <charset val="161"/>
    </font>
    <font>
      <sz val="10"/>
      <color indexed="10"/>
      <name val="Arial Greek"/>
      <charset val="161"/>
    </font>
    <font>
      <b/>
      <u/>
      <sz val="10"/>
      <color indexed="10"/>
      <name val="Arial Greek"/>
      <charset val="161"/>
    </font>
    <font>
      <sz val="8"/>
      <color indexed="10"/>
      <name val="Arial Greek"/>
      <charset val="161"/>
    </font>
    <font>
      <b/>
      <u/>
      <sz val="10"/>
      <color indexed="60"/>
      <name val="Arial Greek"/>
      <charset val="161"/>
    </font>
    <font>
      <b/>
      <sz val="8"/>
      <color indexed="10"/>
      <name val="Arial Greek"/>
      <charset val="161"/>
    </font>
    <font>
      <sz val="11"/>
      <name val="Arial Greek"/>
      <charset val="161"/>
    </font>
    <font>
      <u/>
      <sz val="10"/>
      <name val="Arial Greek"/>
      <charset val="161"/>
    </font>
    <font>
      <sz val="10"/>
      <name val="Arial"/>
      <family val="2"/>
    </font>
    <font>
      <b/>
      <i/>
      <u/>
      <sz val="10"/>
      <name val="Arial Greek"/>
      <charset val="161"/>
    </font>
    <font>
      <b/>
      <i/>
      <u/>
      <sz val="10"/>
      <color indexed="10"/>
      <name val="Arial Greek"/>
      <charset val="161"/>
    </font>
    <font>
      <sz val="12"/>
      <name val="Arial Greek"/>
      <charset val="161"/>
    </font>
    <font>
      <u/>
      <sz val="12"/>
      <name val="Arial Greek"/>
      <charset val="161"/>
    </font>
    <font>
      <sz val="9"/>
      <name val="Arial Greek"/>
      <charset val="161"/>
    </font>
    <font>
      <b/>
      <u/>
      <sz val="14"/>
      <name val="Arial Greek"/>
      <charset val="161"/>
    </font>
    <font>
      <sz val="14"/>
      <name val="Arial Greek"/>
      <charset val="161"/>
    </font>
    <font>
      <b/>
      <sz val="10"/>
      <color indexed="10"/>
      <name val="Arial Greek"/>
      <charset val="161"/>
    </font>
    <font>
      <sz val="8"/>
      <name val="Calibri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4" fillId="0" borderId="0" xfId="0" applyNumberFormat="1" applyFont="1"/>
    <xf numFmtId="0" fontId="3" fillId="0" borderId="0" xfId="0" applyNumberFormat="1" applyFont="1" applyAlignment="1">
      <alignment horizontal="center"/>
    </xf>
    <xf numFmtId="0" fontId="10" fillId="0" borderId="0" xfId="0" applyFont="1"/>
    <xf numFmtId="0" fontId="9" fillId="0" borderId="0" xfId="0" applyFont="1"/>
    <xf numFmtId="0" fontId="8" fillId="0" borderId="0" xfId="0" applyFont="1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3" fillId="3" borderId="0" xfId="0" applyFont="1" applyFill="1" applyAlignment="1">
      <alignment horizontal="center"/>
    </xf>
    <xf numFmtId="0" fontId="14" fillId="0" borderId="0" xfId="0" applyFont="1"/>
    <xf numFmtId="0" fontId="5" fillId="0" borderId="0" xfId="0" applyFont="1"/>
    <xf numFmtId="0" fontId="15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17" fillId="0" borderId="0" xfId="0" applyFont="1"/>
    <xf numFmtId="0" fontId="17" fillId="0" borderId="0" xfId="0" applyFont="1" applyAlignment="1">
      <alignment horizontal="center"/>
    </xf>
    <xf numFmtId="0" fontId="4" fillId="3" borderId="3" xfId="0" applyFont="1" applyFill="1" applyBorder="1"/>
    <xf numFmtId="0" fontId="3" fillId="3" borderId="3" xfId="0" applyFont="1" applyFill="1" applyBorder="1"/>
    <xf numFmtId="3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3" fontId="9" fillId="3" borderId="3" xfId="0" applyNumberFormat="1" applyFont="1" applyFill="1" applyBorder="1"/>
    <xf numFmtId="2" fontId="0" fillId="3" borderId="3" xfId="0" applyNumberForma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0" fillId="3" borderId="3" xfId="0" applyFill="1" applyBorder="1"/>
    <xf numFmtId="0" fontId="17" fillId="3" borderId="3" xfId="0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10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quotePrefix="1"/>
    <xf numFmtId="0" fontId="2" fillId="0" borderId="0" xfId="0" applyFont="1" applyBorder="1"/>
    <xf numFmtId="0" fontId="15" fillId="0" borderId="0" xfId="0" applyFont="1" applyBorder="1"/>
    <xf numFmtId="0" fontId="2" fillId="0" borderId="0" xfId="0" applyFont="1" applyFill="1" applyBorder="1"/>
    <xf numFmtId="0" fontId="0" fillId="4" borderId="0" xfId="0" applyFill="1"/>
    <xf numFmtId="0" fontId="19" fillId="0" borderId="0" xfId="0" applyFont="1"/>
    <xf numFmtId="0" fontId="0" fillId="0" borderId="0" xfId="0" applyFill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4" fillId="0" borderId="0" xfId="0" applyFont="1"/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11" fillId="0" borderId="0" xfId="0" applyNumberFormat="1" applyFont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0" borderId="0" xfId="0" applyNumberFormat="1" applyAlignment="1">
      <alignment horizontal="left"/>
    </xf>
    <xf numFmtId="0" fontId="22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7" xfId="0" applyFont="1" applyFill="1" applyBorder="1" applyAlignment="1">
      <alignment vertical="top" wrapText="1"/>
    </xf>
    <xf numFmtId="0" fontId="2" fillId="6" borderId="1" xfId="0" applyFont="1" applyFill="1" applyBorder="1" applyAlignment="1">
      <alignment wrapText="1"/>
    </xf>
    <xf numFmtId="0" fontId="2" fillId="6" borderId="0" xfId="0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5" fillId="5" borderId="1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6" fillId="0" borderId="0" xfId="0" applyFont="1" applyAlignment="1">
      <alignment horizontal="justify"/>
    </xf>
    <xf numFmtId="0" fontId="0" fillId="0" borderId="0" xfId="0" applyAlignment="1"/>
    <xf numFmtId="0" fontId="16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11" sqref="A11"/>
    </sheetView>
  </sheetViews>
  <sheetFormatPr defaultRowHeight="15" x14ac:dyDescent="0.2"/>
  <cols>
    <col min="1" max="7" width="9.140625" style="55"/>
    <col min="8" max="8" width="9.85546875" style="55" bestFit="1" customWidth="1"/>
    <col min="9" max="9" width="11.28515625" style="55" bestFit="1" customWidth="1"/>
    <col min="10" max="16384" width="9.140625" style="55"/>
  </cols>
  <sheetData>
    <row r="1" spans="1:9" x14ac:dyDescent="0.2">
      <c r="A1" s="54" t="s">
        <v>194</v>
      </c>
    </row>
    <row r="2" spans="1:9" x14ac:dyDescent="0.2">
      <c r="A2" s="56"/>
      <c r="H2" s="57"/>
      <c r="I2" s="57"/>
    </row>
    <row r="3" spans="1:9" x14ac:dyDescent="0.2">
      <c r="A3" s="59" t="s">
        <v>211</v>
      </c>
      <c r="H3" s="58"/>
      <c r="I3" s="58"/>
    </row>
    <row r="4" spans="1:9" x14ac:dyDescent="0.2">
      <c r="A4" t="s">
        <v>207</v>
      </c>
    </row>
    <row r="5" spans="1:9" x14ac:dyDescent="0.2">
      <c r="A5" t="s">
        <v>195</v>
      </c>
    </row>
    <row r="6" spans="1:9" x14ac:dyDescent="0.2">
      <c r="A6" t="s">
        <v>196</v>
      </c>
    </row>
    <row r="7" spans="1:9" x14ac:dyDescent="0.2">
      <c r="A7" t="s">
        <v>197</v>
      </c>
    </row>
    <row r="8" spans="1:9" x14ac:dyDescent="0.2">
      <c r="A8" t="s">
        <v>198</v>
      </c>
    </row>
    <row r="9" spans="1:9" x14ac:dyDescent="0.2">
      <c r="A9" t="s">
        <v>199</v>
      </c>
    </row>
    <row r="10" spans="1:9" x14ac:dyDescent="0.2">
      <c r="A10" t="s">
        <v>200</v>
      </c>
    </row>
    <row r="11" spans="1:9" x14ac:dyDescent="0.2">
      <c r="A11" t="s">
        <v>201</v>
      </c>
    </row>
    <row r="12" spans="1:9" x14ac:dyDescent="0.2">
      <c r="A12" t="s">
        <v>202</v>
      </c>
    </row>
    <row r="13" spans="1:9" x14ac:dyDescent="0.2">
      <c r="A13" t="s">
        <v>203</v>
      </c>
    </row>
    <row r="14" spans="1:9" x14ac:dyDescent="0.2">
      <c r="A14"/>
    </row>
    <row r="15" spans="1:9" x14ac:dyDescent="0.2">
      <c r="A15"/>
    </row>
    <row r="16" spans="1:9" x14ac:dyDescent="0.2">
      <c r="A16" t="s">
        <v>204</v>
      </c>
    </row>
    <row r="17" spans="1:1" x14ac:dyDescent="0.2">
      <c r="A17" s="54" t="s">
        <v>205</v>
      </c>
    </row>
    <row r="18" spans="1:1" x14ac:dyDescent="0.2">
      <c r="A18" s="14" t="s">
        <v>206</v>
      </c>
    </row>
  </sheetData>
  <phoneticPr fontId="4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D4" sqref="D4"/>
    </sheetView>
  </sheetViews>
  <sheetFormatPr defaultRowHeight="11.25" x14ac:dyDescent="0.2"/>
  <cols>
    <col min="1" max="1" width="15.140625" style="4" customWidth="1"/>
    <col min="2" max="2" width="13.7109375" style="4" customWidth="1"/>
    <col min="3" max="3" width="16.140625" style="4" customWidth="1"/>
    <col min="4" max="4" width="12" style="4" customWidth="1"/>
    <col min="5" max="5" width="14" style="4" customWidth="1"/>
    <col min="6" max="16384" width="9.140625" style="4"/>
  </cols>
  <sheetData>
    <row r="1" spans="1:4" x14ac:dyDescent="0.2">
      <c r="A1" s="15" t="str">
        <f>BUDGET2!G2</f>
        <v>1.Προυπολογισμός πωλήσεων (€)</v>
      </c>
    </row>
    <row r="2" spans="1:4" x14ac:dyDescent="0.2">
      <c r="A2" s="4" t="str">
        <f>BUDGET2!A2</f>
        <v>1. ΠΡΟΒΛΕΠΟΜΕΝΕΣ ΠΩΛΗΣΕΙΣ 2009</v>
      </c>
    </row>
    <row r="3" spans="1:4" x14ac:dyDescent="0.2">
      <c r="A3" s="9" t="str">
        <f>BUDGET2!A3</f>
        <v>ΠΡΟΙΟΝ</v>
      </c>
      <c r="B3" s="9" t="str">
        <f>BUDGET2!B3</f>
        <v>ΜΟΝΑΔΕΣ</v>
      </c>
      <c r="C3" s="9" t="str">
        <f>BUDGET2!C3</f>
        <v>ΤΙΜΗ ΜΟΝΑΔΑΣ</v>
      </c>
      <c r="D3" s="9" t="s">
        <v>2</v>
      </c>
    </row>
    <row r="4" spans="1:4" x14ac:dyDescent="0.2">
      <c r="A4" s="3" t="str">
        <f>BUDGET2!A4</f>
        <v>Α</v>
      </c>
      <c r="B4" s="3">
        <f>BUDGET2!B4</f>
        <v>20000</v>
      </c>
      <c r="C4" s="61">
        <f>BUDGET2!C4</f>
        <v>5000</v>
      </c>
      <c r="D4" s="12">
        <f>C4*B4</f>
        <v>100000000</v>
      </c>
    </row>
    <row r="6" spans="1:4" x14ac:dyDescent="0.2">
      <c r="A6" s="15" t="str">
        <f>BUDGET2!G3</f>
        <v>2.Προυπολογισμός παραγωγής (ποσότητες)</v>
      </c>
    </row>
    <row r="7" spans="1:4" x14ac:dyDescent="0.2">
      <c r="A7" s="4" t="str">
        <f>'BUDGET2-ΠΛΑΙΣΙΟ'!A7</f>
        <v>ΕΠΙΘΥΜΗΤΑ ΑΠΟΘΕΜΑΤΑ 31/12/09</v>
      </c>
      <c r="D7" s="3">
        <f>BUDGET2!E7</f>
        <v>10000</v>
      </c>
    </row>
    <row r="8" spans="1:4" x14ac:dyDescent="0.2">
      <c r="A8" s="4" t="str">
        <f>'BUDGET2-ΠΛΑΙΣΙΟ'!A8</f>
        <v>ΠΡΟΒΛΕΠΟΜΕΝΕΣ ΠΩΛΗΣΕΙΣ 2009</v>
      </c>
      <c r="D8" s="3">
        <f>B4</f>
        <v>20000</v>
      </c>
    </row>
    <row r="9" spans="1:4" x14ac:dyDescent="0.2">
      <c r="A9" s="4" t="str">
        <f>'BUDGET2-ΠΛΑΙΣΙΟ'!A9</f>
        <v>ΠΡΟΒΛΕΠΟΜΕΝΑ ΑΠΟΘΕΜΑΤΑ 1/1/09</v>
      </c>
      <c r="D9" s="3">
        <f>BUDGET2!B7</f>
        <v>8000</v>
      </c>
    </row>
    <row r="10" spans="1:4" x14ac:dyDescent="0.2">
      <c r="A10" s="4" t="s">
        <v>12</v>
      </c>
      <c r="D10" s="6">
        <f>D7+D8-D9</f>
        <v>22000</v>
      </c>
    </row>
    <row r="12" spans="1:4" x14ac:dyDescent="0.2">
      <c r="A12" s="15" t="str">
        <f>BUDGET2!G4</f>
        <v>3.Προυπολογισμός αγοράς υλικών (ποσότητες)</v>
      </c>
    </row>
    <row r="13" spans="1:4" x14ac:dyDescent="0.2">
      <c r="A13" s="10" t="str">
        <f>A7</f>
        <v>ΕΠΙΘΥΜΗΤΑ ΑΠΟΘΕΜΑΤΑ 31/12/09</v>
      </c>
      <c r="D13" s="9" t="s">
        <v>53</v>
      </c>
    </row>
    <row r="14" spans="1:4" x14ac:dyDescent="0.2">
      <c r="A14" s="3" t="str">
        <f>BUDGET2!A10</f>
        <v>Α11</v>
      </c>
      <c r="B14" s="3">
        <f>BUDGET2!E15</f>
        <v>25000</v>
      </c>
      <c r="D14" s="3">
        <f>BUDGET2!D10</f>
        <v>3</v>
      </c>
    </row>
    <row r="15" spans="1:4" x14ac:dyDescent="0.2">
      <c r="A15" s="3" t="str">
        <f>BUDGET2!A11</f>
        <v>Β11</v>
      </c>
      <c r="B15" s="3">
        <f>BUDGET2!E16</f>
        <v>23000</v>
      </c>
      <c r="D15" s="3">
        <f>BUDGET2!D11</f>
        <v>2</v>
      </c>
    </row>
    <row r="16" spans="1:4" x14ac:dyDescent="0.2">
      <c r="A16" s="3" t="str">
        <f>BUDGET2!A12</f>
        <v>Ε11</v>
      </c>
      <c r="B16" s="3">
        <f>BUDGET2!E17</f>
        <v>30000</v>
      </c>
      <c r="D16" s="3">
        <f>BUDGET2!D12</f>
        <v>5</v>
      </c>
    </row>
    <row r="17" spans="1:4" x14ac:dyDescent="0.2">
      <c r="A17" s="10" t="str">
        <f>A9</f>
        <v>ΠΡΟΒΛΕΠΟΜΕΝΑ ΑΠΟΘΕΜΑΤΑ 1/1/09</v>
      </c>
      <c r="D17" s="6" t="s">
        <v>13</v>
      </c>
    </row>
    <row r="18" spans="1:4" x14ac:dyDescent="0.2">
      <c r="A18" s="3" t="str">
        <f>BUDGET2!A10</f>
        <v>Α11</v>
      </c>
      <c r="B18" s="3">
        <f>BUDGET2!B15</f>
        <v>21000</v>
      </c>
      <c r="D18" s="8">
        <f>B14+(D14*$D$10)-B18</f>
        <v>70000</v>
      </c>
    </row>
    <row r="19" spans="1:4" x14ac:dyDescent="0.2">
      <c r="A19" s="3" t="str">
        <f>BUDGET2!A11</f>
        <v>Β11</v>
      </c>
      <c r="B19" s="3">
        <f>BUDGET2!B16</f>
        <v>17000</v>
      </c>
      <c r="D19" s="8">
        <f>B15+(D15*$D$10)-B19</f>
        <v>50000</v>
      </c>
    </row>
    <row r="20" spans="1:4" x14ac:dyDescent="0.2">
      <c r="A20" s="3" t="str">
        <f>BUDGET2!A12</f>
        <v>Ε11</v>
      </c>
      <c r="B20" s="3">
        <f>BUDGET2!B17</f>
        <v>25000</v>
      </c>
      <c r="D20" s="8">
        <f>B16+(D16*$D$10)-B20</f>
        <v>115000</v>
      </c>
    </row>
    <row r="22" spans="1:4" x14ac:dyDescent="0.2">
      <c r="A22" s="15" t="str">
        <f>BUDGET2!G5</f>
        <v>4.Προυπολογισμός αγοράς υλικών (€)</v>
      </c>
    </row>
    <row r="23" spans="1:4" x14ac:dyDescent="0.2">
      <c r="A23" s="9" t="str">
        <f>BUDGET2!A9</f>
        <v>ΑΡ.ΥΛΙΚΟΥ</v>
      </c>
      <c r="B23" s="9" t="str">
        <f>BUDGET2!C9</f>
        <v>ΤΙΜΗ ΑΓΟΡΑΣ</v>
      </c>
      <c r="C23" s="9" t="str">
        <f>D17</f>
        <v>ΑΓΟΡΕΣ</v>
      </c>
      <c r="D23" s="6" t="s">
        <v>2</v>
      </c>
    </row>
    <row r="24" spans="1:4" x14ac:dyDescent="0.2">
      <c r="A24" s="3" t="str">
        <f>BUDGET2!A10</f>
        <v>Α11</v>
      </c>
      <c r="B24" s="61">
        <f>BUDGET2!C10</f>
        <v>30</v>
      </c>
      <c r="C24" s="3">
        <f>D18</f>
        <v>70000</v>
      </c>
      <c r="D24" s="8">
        <f>C24*B24</f>
        <v>2100000</v>
      </c>
    </row>
    <row r="25" spans="1:4" x14ac:dyDescent="0.2">
      <c r="A25" s="3" t="str">
        <f>BUDGET2!A11</f>
        <v>Β11</v>
      </c>
      <c r="B25" s="61">
        <f>BUDGET2!C11</f>
        <v>20</v>
      </c>
      <c r="C25" s="3">
        <f>D19</f>
        <v>50000</v>
      </c>
      <c r="D25" s="8">
        <f>C25*B25</f>
        <v>1000000</v>
      </c>
    </row>
    <row r="26" spans="1:4" x14ac:dyDescent="0.2">
      <c r="A26" s="3" t="str">
        <f>BUDGET2!A12</f>
        <v>Ε11</v>
      </c>
      <c r="B26" s="61">
        <f>BUDGET2!C12</f>
        <v>50</v>
      </c>
      <c r="C26" s="3">
        <f>D20</f>
        <v>115000</v>
      </c>
      <c r="D26" s="8">
        <f>C26*B26</f>
        <v>5750000</v>
      </c>
    </row>
    <row r="27" spans="1:4" x14ac:dyDescent="0.2">
      <c r="D27" s="23">
        <f>SUM(D24:D26)</f>
        <v>8850000</v>
      </c>
    </row>
    <row r="29" spans="1:4" x14ac:dyDescent="0.2">
      <c r="A29" s="15" t="str">
        <f>BUDGET2!G6</f>
        <v>5.Προυπολογισμός άμεσου εργατικού κόστους (€)</v>
      </c>
    </row>
    <row r="30" spans="1:4" x14ac:dyDescent="0.2">
      <c r="A30" s="3" t="str">
        <f>BUDGET2!B19</f>
        <v>ΩΡΕΣ/ΜΟΝΑΔΑ</v>
      </c>
      <c r="B30" s="3" t="str">
        <f>BUDGET2!C19</f>
        <v>ΑΜΟΙΒΗ/ΩΡΑ</v>
      </c>
      <c r="C30" s="3" t="str">
        <f>A10</f>
        <v>ΠΑΡΑΓΩΓΗ</v>
      </c>
      <c r="D30" s="6" t="str">
        <f>D23</f>
        <v>ΣΥΝΟΛΟ</v>
      </c>
    </row>
    <row r="31" spans="1:4" x14ac:dyDescent="0.2">
      <c r="A31" s="3">
        <f>BUDGET2!B20</f>
        <v>4</v>
      </c>
      <c r="B31" s="3">
        <f>BUDGET2!C20</f>
        <v>8</v>
      </c>
      <c r="C31" s="3">
        <f>D10</f>
        <v>22000</v>
      </c>
      <c r="D31" s="6">
        <f>C31*B31*A31</f>
        <v>704000</v>
      </c>
    </row>
    <row r="33" spans="1:5" x14ac:dyDescent="0.2">
      <c r="A33" s="15" t="str">
        <f>BUDGET2!G7</f>
        <v>6.Προυπολογισμός Γενικών Βιομηχανικών Εξόδων(ΓΒΕ)</v>
      </c>
    </row>
    <row r="34" spans="1:5" x14ac:dyDescent="0.2">
      <c r="A34" s="4" t="str">
        <f>BUDGET2!A21</f>
        <v>9. ΓΕΝΙΚΑ ΒΙΟΜΗΧΑΝΙΚΑ ΕΞΟΔΑ (ανα ώρα αμέσου εργασίας) =</v>
      </c>
      <c r="D34" s="4">
        <f>BUDGET2!E21</f>
        <v>20</v>
      </c>
    </row>
    <row r="35" spans="1:5" x14ac:dyDescent="0.2">
      <c r="A35" s="4" t="s">
        <v>37</v>
      </c>
      <c r="D35" s="4">
        <f>C31*A31</f>
        <v>88000</v>
      </c>
    </row>
    <row r="36" spans="1:5" x14ac:dyDescent="0.2">
      <c r="A36" s="5" t="str">
        <f>D23</f>
        <v>ΣΥΝΟΛΟ</v>
      </c>
      <c r="D36" s="5">
        <f>D34*D35</f>
        <v>1760000</v>
      </c>
      <c r="E36" s="5"/>
    </row>
    <row r="38" spans="1:5" x14ac:dyDescent="0.2">
      <c r="A38" s="15" t="str">
        <f>BUDGET2!G8</f>
        <v>7.Προυπολογισμός Κόστους ανα Μονάδα</v>
      </c>
    </row>
    <row r="39" spans="1:5" x14ac:dyDescent="0.2">
      <c r="A39" s="5" t="s">
        <v>15</v>
      </c>
    </row>
    <row r="40" spans="1:5" x14ac:dyDescent="0.2">
      <c r="A40" s="9" t="str">
        <f>A23</f>
        <v>ΑΡ.ΥΛΙΚΟΥ</v>
      </c>
      <c r="B40" s="9" t="str">
        <f>D13</f>
        <v>ΦΟΡΜΟΥΛΑ</v>
      </c>
      <c r="C40" s="9" t="str">
        <f>B23</f>
        <v>ΤΙΜΗ ΑΓΟΡΑΣ</v>
      </c>
      <c r="D40" s="9" t="s">
        <v>2</v>
      </c>
    </row>
    <row r="41" spans="1:5" x14ac:dyDescent="0.2">
      <c r="A41" s="3" t="str">
        <f>A24</f>
        <v>Α11</v>
      </c>
      <c r="B41" s="3">
        <f>D14</f>
        <v>3</v>
      </c>
      <c r="C41" s="3">
        <f>B24</f>
        <v>30</v>
      </c>
      <c r="D41" s="3">
        <f>C41*B41</f>
        <v>90</v>
      </c>
    </row>
    <row r="42" spans="1:5" x14ac:dyDescent="0.2">
      <c r="A42" s="3" t="str">
        <f>A25</f>
        <v>Β11</v>
      </c>
      <c r="B42" s="3">
        <f>D15</f>
        <v>2</v>
      </c>
      <c r="C42" s="3">
        <f>B25</f>
        <v>20</v>
      </c>
      <c r="D42" s="3">
        <f>C42*B42</f>
        <v>40</v>
      </c>
    </row>
    <row r="43" spans="1:5" x14ac:dyDescent="0.2">
      <c r="A43" s="3" t="str">
        <f>A26</f>
        <v>Ε11</v>
      </c>
      <c r="B43" s="3">
        <f>D16</f>
        <v>5</v>
      </c>
      <c r="C43" s="3">
        <f>B26</f>
        <v>50</v>
      </c>
      <c r="D43" s="3">
        <f>C43*B43</f>
        <v>250</v>
      </c>
    </row>
    <row r="44" spans="1:5" x14ac:dyDescent="0.2">
      <c r="A44" s="5" t="s">
        <v>38</v>
      </c>
      <c r="D44" s="8">
        <f>SUM(D41:D43)</f>
        <v>380</v>
      </c>
    </row>
    <row r="45" spans="1:5" x14ac:dyDescent="0.2">
      <c r="A45" s="9" t="str">
        <f>A30</f>
        <v>ΩΡΕΣ/ΜΟΝΑΔΑ</v>
      </c>
      <c r="B45" s="9" t="str">
        <f>B30</f>
        <v>ΑΜΟΙΒΗ/ΩΡΑ</v>
      </c>
      <c r="C45" s="9"/>
      <c r="D45" s="9" t="str">
        <f>D40</f>
        <v>ΣΥΝΟΛΟ</v>
      </c>
    </row>
    <row r="46" spans="1:5" x14ac:dyDescent="0.2">
      <c r="A46" s="3">
        <f>A31</f>
        <v>4</v>
      </c>
      <c r="B46" s="3">
        <f>B31</f>
        <v>8</v>
      </c>
      <c r="C46" s="3"/>
      <c r="D46" s="8">
        <f>B46*A46</f>
        <v>32</v>
      </c>
    </row>
    <row r="47" spans="1:5" x14ac:dyDescent="0.2">
      <c r="A47" s="5" t="s">
        <v>39</v>
      </c>
    </row>
    <row r="48" spans="1:5" x14ac:dyDescent="0.2">
      <c r="A48" s="9" t="str">
        <f>A45</f>
        <v>ΩΡΕΣ/ΜΟΝΑΔΑ</v>
      </c>
      <c r="B48" s="9" t="s">
        <v>40</v>
      </c>
      <c r="C48" s="9"/>
      <c r="D48" s="9" t="str">
        <f>D45</f>
        <v>ΣΥΝΟΛΟ</v>
      </c>
    </row>
    <row r="49" spans="1:4" x14ac:dyDescent="0.2">
      <c r="A49" s="3">
        <f>A46</f>
        <v>4</v>
      </c>
      <c r="B49" s="3">
        <f>D34</f>
        <v>20</v>
      </c>
      <c r="C49" s="3"/>
      <c r="D49" s="8">
        <f>B49*A49</f>
        <v>80</v>
      </c>
    </row>
    <row r="50" spans="1:4" x14ac:dyDescent="0.2">
      <c r="A50" s="5" t="s">
        <v>41</v>
      </c>
      <c r="D50" s="6">
        <f>D49+D46+D44</f>
        <v>492</v>
      </c>
    </row>
    <row r="52" spans="1:4" x14ac:dyDescent="0.2">
      <c r="A52" s="15" t="str">
        <f>BUDGET2!G9</f>
        <v>8.Προυπολογισμός Αποτελεσμάτων.</v>
      </c>
    </row>
    <row r="53" spans="1:4" x14ac:dyDescent="0.2">
      <c r="A53" s="4" t="s">
        <v>0</v>
      </c>
      <c r="C53" s="61">
        <f>D4</f>
        <v>100000000</v>
      </c>
    </row>
    <row r="54" spans="1:4" x14ac:dyDescent="0.2">
      <c r="A54" s="4" t="s">
        <v>42</v>
      </c>
      <c r="C54" s="61">
        <f>D50*B4</f>
        <v>9840000</v>
      </c>
    </row>
    <row r="55" spans="1:4" x14ac:dyDescent="0.2">
      <c r="A55" s="4" t="s">
        <v>43</v>
      </c>
      <c r="C55" s="63">
        <f>C53-C54</f>
        <v>90160000</v>
      </c>
    </row>
  </sheetData>
  <phoneticPr fontId="4" type="noConversion"/>
  <printOptions headings="1" gridLines="1"/>
  <pageMargins left="1.5354330708661419" right="0.74803149606299213" top="0.98425196850393704" bottom="0.98425196850393704" header="0.51181102362204722" footer="0.51181102362204722"/>
  <pageSetup paperSize="9" orientation="portrait" r:id="rId1"/>
  <headerFooter alignWithMargins="0">
    <oddHeader>&amp;CΕΦΑΡΜΟΓΗ # 8.
ΠΛΑΝΟ ΔΡΑΣΗΣ</oddHeader>
    <oddFooter>&amp;LΔρογκούλας Δημήτρης&amp;RΣΕΛΙΔΑ  116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6"/>
  <sheetViews>
    <sheetView topLeftCell="A70" workbookViewId="0">
      <selection activeCell="H68" sqref="H68"/>
    </sheetView>
  </sheetViews>
  <sheetFormatPr defaultRowHeight="12.75" x14ac:dyDescent="0.2"/>
  <cols>
    <col min="1" max="1" width="12" customWidth="1"/>
    <col min="2" max="2" width="13.42578125" customWidth="1"/>
    <col min="3" max="3" width="14.42578125" customWidth="1"/>
    <col min="4" max="4" width="11.140625" customWidth="1"/>
    <col min="8" max="9" width="12.7109375" style="49" bestFit="1" customWidth="1"/>
    <col min="10" max="10" width="12.7109375" bestFit="1" customWidth="1"/>
  </cols>
  <sheetData>
    <row r="2" spans="1:10" x14ac:dyDescent="0.2">
      <c r="A2" s="29" t="s">
        <v>130</v>
      </c>
    </row>
    <row r="3" spans="1:10" x14ac:dyDescent="0.2">
      <c r="A3" s="29"/>
    </row>
    <row r="4" spans="1:10" x14ac:dyDescent="0.2">
      <c r="A4" s="25" t="s">
        <v>103</v>
      </c>
    </row>
    <row r="5" spans="1:10" x14ac:dyDescent="0.2">
      <c r="A5" s="26" t="s">
        <v>106</v>
      </c>
    </row>
    <row r="6" spans="1:10" x14ac:dyDescent="0.2">
      <c r="A6" s="50" t="s">
        <v>108</v>
      </c>
      <c r="B6" t="s">
        <v>109</v>
      </c>
      <c r="H6" s="64">
        <f>BUDGET2!B15*BUDGET2!C10+BUDGET2!B16*BUDGET2!C11+BUDGET2!B17*BUDGET2!C12</f>
        <v>2220000</v>
      </c>
      <c r="I6" s="65" t="s">
        <v>223</v>
      </c>
    </row>
    <row r="7" spans="1:10" x14ac:dyDescent="0.2">
      <c r="A7" s="50" t="s">
        <v>111</v>
      </c>
      <c r="B7" t="s">
        <v>112</v>
      </c>
      <c r="H7" s="64">
        <f>'BUDGET2-ΛΥΣΗ'!D27</f>
        <v>8850000</v>
      </c>
      <c r="I7" s="65" t="s">
        <v>224</v>
      </c>
    </row>
    <row r="8" spans="1:10" x14ac:dyDescent="0.2">
      <c r="A8" s="50" t="s">
        <v>114</v>
      </c>
      <c r="B8" t="s">
        <v>115</v>
      </c>
      <c r="H8" s="49">
        <v>0</v>
      </c>
      <c r="I8" s="66"/>
    </row>
    <row r="9" spans="1:10" x14ac:dyDescent="0.2">
      <c r="A9" s="50"/>
      <c r="B9" t="s">
        <v>2</v>
      </c>
      <c r="H9" s="64">
        <f>SUM(H6:H8)</f>
        <v>11070000</v>
      </c>
      <c r="I9" s="49" t="s">
        <v>226</v>
      </c>
    </row>
    <row r="10" spans="1:10" x14ac:dyDescent="0.2">
      <c r="A10" s="50" t="s">
        <v>116</v>
      </c>
      <c r="B10" t="s">
        <v>117</v>
      </c>
      <c r="H10" s="64">
        <f>BUDGET2!E15*BUDGET2!C10+BUDGET2!E16*BUDGET2!C11+BUDGET2!E17*BUDGET2!C12</f>
        <v>2710000</v>
      </c>
      <c r="I10" s="65" t="s">
        <v>225</v>
      </c>
    </row>
    <row r="11" spans="1:10" x14ac:dyDescent="0.2">
      <c r="B11" t="s">
        <v>118</v>
      </c>
      <c r="I11" s="67">
        <f>H9-H10</f>
        <v>8360000</v>
      </c>
      <c r="J11" s="66"/>
    </row>
    <row r="12" spans="1:10" x14ac:dyDescent="0.2">
      <c r="A12" s="26" t="s">
        <v>119</v>
      </c>
    </row>
    <row r="13" spans="1:10" x14ac:dyDescent="0.2">
      <c r="A13" s="50" t="s">
        <v>120</v>
      </c>
      <c r="B13" t="s">
        <v>109</v>
      </c>
      <c r="H13" s="49">
        <v>0</v>
      </c>
    </row>
    <row r="14" spans="1:10" x14ac:dyDescent="0.2">
      <c r="A14" s="50" t="s">
        <v>121</v>
      </c>
      <c r="B14" t="s">
        <v>112</v>
      </c>
      <c r="H14" s="49">
        <v>0</v>
      </c>
    </row>
    <row r="15" spans="1:10" x14ac:dyDescent="0.2">
      <c r="A15" s="50" t="s">
        <v>122</v>
      </c>
      <c r="B15" t="s">
        <v>115</v>
      </c>
      <c r="H15" s="49">
        <v>0</v>
      </c>
    </row>
    <row r="16" spans="1:10" x14ac:dyDescent="0.2">
      <c r="A16" s="50"/>
      <c r="B16" t="s">
        <v>2</v>
      </c>
      <c r="H16" s="49">
        <f>SUM(H13:H15)</f>
        <v>0</v>
      </c>
    </row>
    <row r="17" spans="1:10" x14ac:dyDescent="0.2">
      <c r="A17" s="50" t="s">
        <v>123</v>
      </c>
      <c r="B17" t="s">
        <v>117</v>
      </c>
      <c r="H17" s="49">
        <v>0</v>
      </c>
    </row>
    <row r="18" spans="1:10" x14ac:dyDescent="0.2">
      <c r="A18" s="50"/>
      <c r="B18" t="s">
        <v>124</v>
      </c>
      <c r="I18" s="67">
        <f>H16-H17</f>
        <v>0</v>
      </c>
    </row>
    <row r="19" spans="1:10" x14ac:dyDescent="0.2">
      <c r="A19" s="26" t="s">
        <v>125</v>
      </c>
    </row>
    <row r="20" spans="1:10" x14ac:dyDescent="0.2">
      <c r="A20" t="s">
        <v>126</v>
      </c>
      <c r="B20" s="51" t="s">
        <v>127</v>
      </c>
      <c r="H20" s="64">
        <f>'BUDGET2-ΛΥΣΗ'!D31</f>
        <v>704000</v>
      </c>
      <c r="I20" s="65" t="s">
        <v>227</v>
      </c>
    </row>
    <row r="21" spans="1:10" x14ac:dyDescent="0.2">
      <c r="A21" t="s">
        <v>128</v>
      </c>
      <c r="B21" s="51" t="s">
        <v>129</v>
      </c>
      <c r="H21" s="49">
        <v>0</v>
      </c>
      <c r="I21" s="66"/>
    </row>
    <row r="22" spans="1:10" x14ac:dyDescent="0.2">
      <c r="A22" t="s">
        <v>131</v>
      </c>
      <c r="B22" s="51" t="s">
        <v>132</v>
      </c>
      <c r="H22" s="64">
        <f>'BUDGET2-ΛΥΣΗ'!D36</f>
        <v>1760000</v>
      </c>
      <c r="I22" s="65" t="s">
        <v>228</v>
      </c>
    </row>
    <row r="23" spans="1:10" x14ac:dyDescent="0.2">
      <c r="A23" t="s">
        <v>133</v>
      </c>
      <c r="B23" s="51" t="s">
        <v>134</v>
      </c>
      <c r="H23" s="49">
        <v>0</v>
      </c>
    </row>
    <row r="24" spans="1:10" x14ac:dyDescent="0.2">
      <c r="A24" t="s">
        <v>135</v>
      </c>
      <c r="B24" s="51" t="s">
        <v>136</v>
      </c>
      <c r="H24" s="49">
        <v>0</v>
      </c>
    </row>
    <row r="25" spans="1:10" x14ac:dyDescent="0.2">
      <c r="A25" t="s">
        <v>137</v>
      </c>
      <c r="B25" s="51" t="s">
        <v>138</v>
      </c>
      <c r="H25" s="49">
        <v>0</v>
      </c>
    </row>
    <row r="26" spans="1:10" x14ac:dyDescent="0.2">
      <c r="A26" t="s">
        <v>139</v>
      </c>
      <c r="B26" s="51" t="s">
        <v>140</v>
      </c>
      <c r="H26" s="49">
        <v>0</v>
      </c>
    </row>
    <row r="27" spans="1:10" x14ac:dyDescent="0.2">
      <c r="B27" t="s">
        <v>2</v>
      </c>
      <c r="I27" s="67">
        <f>SUM(H20:H26)</f>
        <v>2464000</v>
      </c>
      <c r="J27" s="66"/>
    </row>
    <row r="28" spans="1:10" x14ac:dyDescent="0.2">
      <c r="A28" s="26" t="s">
        <v>141</v>
      </c>
    </row>
    <row r="29" spans="1:10" x14ac:dyDescent="0.2">
      <c r="A29" s="50" t="s">
        <v>142</v>
      </c>
      <c r="B29" t="s">
        <v>109</v>
      </c>
      <c r="H29" s="49">
        <v>0</v>
      </c>
    </row>
    <row r="30" spans="1:10" x14ac:dyDescent="0.2">
      <c r="A30" s="50" t="s">
        <v>143</v>
      </c>
      <c r="B30" t="s">
        <v>117</v>
      </c>
      <c r="H30" s="49">
        <v>0</v>
      </c>
    </row>
    <row r="31" spans="1:10" x14ac:dyDescent="0.2">
      <c r="A31" t="s">
        <v>144</v>
      </c>
      <c r="I31" s="67">
        <f>I11+I18+I27-H30</f>
        <v>10824000</v>
      </c>
      <c r="J31" s="66"/>
    </row>
    <row r="33" spans="1:10" x14ac:dyDescent="0.2">
      <c r="A33" s="25" t="s">
        <v>145</v>
      </c>
    </row>
    <row r="34" spans="1:10" x14ac:dyDescent="0.2">
      <c r="A34" s="26" t="s">
        <v>146</v>
      </c>
    </row>
    <row r="35" spans="1:10" x14ac:dyDescent="0.2">
      <c r="A35" s="50" t="s">
        <v>147</v>
      </c>
      <c r="B35" t="s">
        <v>109</v>
      </c>
      <c r="H35" s="64">
        <f>'BUDGET2-ΛΥΣΗ'!D9*'BUDGET2-ΛΥΣΗ'!D50</f>
        <v>3936000</v>
      </c>
      <c r="I35" s="65" t="s">
        <v>229</v>
      </c>
    </row>
    <row r="36" spans="1:10" x14ac:dyDescent="0.2">
      <c r="A36" t="s">
        <v>148</v>
      </c>
      <c r="H36" s="64">
        <f>I31</f>
        <v>10824000</v>
      </c>
      <c r="I36" s="68" t="s">
        <v>231</v>
      </c>
    </row>
    <row r="37" spans="1:10" x14ac:dyDescent="0.2">
      <c r="A37" s="50" t="s">
        <v>149</v>
      </c>
      <c r="B37" t="s">
        <v>117</v>
      </c>
      <c r="H37" s="64">
        <f>'BUDGET2-ΛΥΣΗ'!D50*'BUDGET2-ΛΥΣΗ'!D7</f>
        <v>4920000</v>
      </c>
      <c r="I37" s="65" t="s">
        <v>230</v>
      </c>
    </row>
    <row r="38" spans="1:10" x14ac:dyDescent="0.2">
      <c r="A38" t="s">
        <v>150</v>
      </c>
      <c r="I38" s="67">
        <f>H35+H36-H37</f>
        <v>9840000</v>
      </c>
      <c r="J38" s="64"/>
    </row>
    <row r="39" spans="1:10" x14ac:dyDescent="0.2">
      <c r="A39" s="26" t="s">
        <v>151</v>
      </c>
    </row>
    <row r="40" spans="1:10" x14ac:dyDescent="0.2">
      <c r="A40" s="50" t="s">
        <v>152</v>
      </c>
      <c r="B40" t="s">
        <v>109</v>
      </c>
      <c r="H40" s="49">
        <v>0</v>
      </c>
    </row>
    <row r="41" spans="1:10" x14ac:dyDescent="0.2">
      <c r="A41" s="50" t="s">
        <v>153</v>
      </c>
      <c r="B41" t="s">
        <v>112</v>
      </c>
      <c r="H41" s="49">
        <v>0</v>
      </c>
    </row>
    <row r="42" spans="1:10" x14ac:dyDescent="0.2">
      <c r="A42" s="50" t="s">
        <v>154</v>
      </c>
      <c r="B42" t="s">
        <v>115</v>
      </c>
      <c r="H42" s="49">
        <v>0</v>
      </c>
    </row>
    <row r="43" spans="1:10" x14ac:dyDescent="0.2">
      <c r="A43" s="50"/>
      <c r="B43" t="s">
        <v>2</v>
      </c>
      <c r="H43" s="49">
        <f>SUM(H40:H42)</f>
        <v>0</v>
      </c>
    </row>
    <row r="44" spans="1:10" x14ac:dyDescent="0.2">
      <c r="A44" s="50" t="s">
        <v>155</v>
      </c>
      <c r="B44" t="s">
        <v>117</v>
      </c>
      <c r="H44" s="49">
        <v>0</v>
      </c>
    </row>
    <row r="45" spans="1:10" x14ac:dyDescent="0.2">
      <c r="A45" t="s">
        <v>156</v>
      </c>
      <c r="I45" s="67">
        <f>H43-H44</f>
        <v>0</v>
      </c>
    </row>
    <row r="47" spans="1:10" x14ac:dyDescent="0.2">
      <c r="A47" s="25" t="s">
        <v>157</v>
      </c>
    </row>
    <row r="48" spans="1:10" x14ac:dyDescent="0.2">
      <c r="A48" t="s">
        <v>158</v>
      </c>
      <c r="B48" t="s">
        <v>159</v>
      </c>
      <c r="H48" s="64">
        <f>'BUDGET2-ΛΥΣΗ'!D4</f>
        <v>100000000</v>
      </c>
      <c r="I48" s="65" t="s">
        <v>232</v>
      </c>
    </row>
    <row r="49" spans="1:10" x14ac:dyDescent="0.2">
      <c r="A49" t="s">
        <v>160</v>
      </c>
      <c r="B49" t="s">
        <v>161</v>
      </c>
      <c r="H49" s="49">
        <v>0</v>
      </c>
    </row>
    <row r="50" spans="1:10" x14ac:dyDescent="0.2">
      <c r="A50" t="s">
        <v>162</v>
      </c>
      <c r="B50" t="s">
        <v>163</v>
      </c>
      <c r="H50" s="49">
        <v>0</v>
      </c>
    </row>
    <row r="51" spans="1:10" x14ac:dyDescent="0.2">
      <c r="A51" t="s">
        <v>164</v>
      </c>
      <c r="B51" t="s">
        <v>165</v>
      </c>
      <c r="H51" s="49">
        <v>0</v>
      </c>
    </row>
    <row r="52" spans="1:10" x14ac:dyDescent="0.2">
      <c r="A52">
        <v>72.22</v>
      </c>
      <c r="B52" t="s">
        <v>166</v>
      </c>
      <c r="H52" s="49">
        <v>0</v>
      </c>
    </row>
    <row r="53" spans="1:10" x14ac:dyDescent="0.2">
      <c r="A53">
        <v>72.239999999999995</v>
      </c>
      <c r="B53" t="s">
        <v>167</v>
      </c>
      <c r="H53" s="49">
        <v>0</v>
      </c>
    </row>
    <row r="54" spans="1:10" x14ac:dyDescent="0.2">
      <c r="A54">
        <v>72.25</v>
      </c>
      <c r="B54" t="s">
        <v>168</v>
      </c>
      <c r="H54" s="49">
        <v>0</v>
      </c>
    </row>
    <row r="55" spans="1:10" x14ac:dyDescent="0.2">
      <c r="A55">
        <v>72.260000000000005</v>
      </c>
      <c r="B55" t="s">
        <v>169</v>
      </c>
      <c r="H55" s="49">
        <v>0</v>
      </c>
    </row>
    <row r="56" spans="1:10" x14ac:dyDescent="0.2">
      <c r="A56">
        <v>72.28</v>
      </c>
      <c r="B56" t="s">
        <v>170</v>
      </c>
      <c r="H56" s="49">
        <v>0</v>
      </c>
    </row>
    <row r="57" spans="1:10" x14ac:dyDescent="0.2">
      <c r="A57" t="s">
        <v>171</v>
      </c>
      <c r="I57" s="67">
        <f>SUM(H48:H56)</f>
        <v>100000000</v>
      </c>
      <c r="J57" s="49"/>
    </row>
    <row r="58" spans="1:10" x14ac:dyDescent="0.2">
      <c r="A58" t="s">
        <v>172</v>
      </c>
      <c r="H58" s="49">
        <f>I45</f>
        <v>0</v>
      </c>
    </row>
    <row r="59" spans="1:10" x14ac:dyDescent="0.2">
      <c r="A59" t="s">
        <v>173</v>
      </c>
      <c r="H59" s="64">
        <f>I38</f>
        <v>9840000</v>
      </c>
      <c r="I59" s="68" t="s">
        <v>233</v>
      </c>
    </row>
    <row r="60" spans="1:10" x14ac:dyDescent="0.2">
      <c r="A60" t="s">
        <v>174</v>
      </c>
      <c r="I60" s="67">
        <f>I57-H58-H59</f>
        <v>90160000</v>
      </c>
      <c r="J60" s="49"/>
    </row>
    <row r="62" spans="1:10" x14ac:dyDescent="0.2">
      <c r="A62" s="25" t="s">
        <v>175</v>
      </c>
    </row>
    <row r="63" spans="1:10" x14ac:dyDescent="0.2">
      <c r="A63" t="s">
        <v>176</v>
      </c>
      <c r="H63" s="49">
        <v>0</v>
      </c>
    </row>
    <row r="64" spans="1:10" x14ac:dyDescent="0.2">
      <c r="A64" t="s">
        <v>177</v>
      </c>
      <c r="H64" s="49">
        <v>0</v>
      </c>
    </row>
    <row r="65" spans="1:9" x14ac:dyDescent="0.2">
      <c r="A65" t="s">
        <v>178</v>
      </c>
      <c r="I65" s="49">
        <v>0</v>
      </c>
    </row>
    <row r="67" spans="1:9" x14ac:dyDescent="0.2">
      <c r="A67" s="25" t="s">
        <v>179</v>
      </c>
    </row>
    <row r="68" spans="1:9" x14ac:dyDescent="0.2">
      <c r="A68" t="s">
        <v>174</v>
      </c>
      <c r="H68" s="49">
        <f>I60</f>
        <v>90160000</v>
      </c>
    </row>
    <row r="69" spans="1:9" x14ac:dyDescent="0.2">
      <c r="A69" t="s">
        <v>178</v>
      </c>
      <c r="H69" s="49">
        <f>I65</f>
        <v>0</v>
      </c>
    </row>
    <row r="70" spans="1:9" x14ac:dyDescent="0.2">
      <c r="A70" t="s">
        <v>180</v>
      </c>
      <c r="I70" s="49">
        <f>SUM(H68:H69)</f>
        <v>90160000</v>
      </c>
    </row>
    <row r="71" spans="1:9" x14ac:dyDescent="0.2">
      <c r="A71" s="52" t="s">
        <v>181</v>
      </c>
    </row>
    <row r="72" spans="1:9" x14ac:dyDescent="0.2">
      <c r="A72" s="51" t="s">
        <v>127</v>
      </c>
      <c r="H72" s="49">
        <v>10000000</v>
      </c>
    </row>
    <row r="73" spans="1:9" x14ac:dyDescent="0.2">
      <c r="A73" s="51" t="s">
        <v>129</v>
      </c>
      <c r="H73" s="49">
        <v>1458051</v>
      </c>
    </row>
    <row r="74" spans="1:9" x14ac:dyDescent="0.2">
      <c r="A74" s="51" t="s">
        <v>132</v>
      </c>
      <c r="H74" s="49">
        <v>1399927</v>
      </c>
    </row>
    <row r="75" spans="1:9" x14ac:dyDescent="0.2">
      <c r="A75" s="51" t="s">
        <v>134</v>
      </c>
      <c r="H75" s="49">
        <v>1107479</v>
      </c>
    </row>
    <row r="76" spans="1:9" x14ac:dyDescent="0.2">
      <c r="A76" s="51" t="s">
        <v>136</v>
      </c>
      <c r="H76" s="49">
        <v>3166321</v>
      </c>
    </row>
    <row r="77" spans="1:9" x14ac:dyDescent="0.2">
      <c r="A77" s="51" t="s">
        <v>182</v>
      </c>
      <c r="H77" s="49">
        <v>6094998</v>
      </c>
    </row>
    <row r="78" spans="1:9" x14ac:dyDescent="0.2">
      <c r="A78" s="51" t="s">
        <v>138</v>
      </c>
      <c r="H78" s="49">
        <v>1947769</v>
      </c>
    </row>
    <row r="79" spans="1:9" x14ac:dyDescent="0.2">
      <c r="A79" s="51" t="s">
        <v>140</v>
      </c>
      <c r="H79" s="49">
        <v>611713</v>
      </c>
    </row>
    <row r="80" spans="1:9" x14ac:dyDescent="0.2">
      <c r="A80" s="53" t="s">
        <v>183</v>
      </c>
      <c r="H80" s="49">
        <f>SUM(H72:H79)</f>
        <v>25786258</v>
      </c>
    </row>
    <row r="81" spans="1:9" x14ac:dyDescent="0.2">
      <c r="A81" s="53" t="s">
        <v>184</v>
      </c>
      <c r="I81" s="49">
        <f>I70-H80</f>
        <v>64373742</v>
      </c>
    </row>
    <row r="82" spans="1:9" x14ac:dyDescent="0.2">
      <c r="A82" s="53" t="s">
        <v>185</v>
      </c>
    </row>
    <row r="83" spans="1:9" x14ac:dyDescent="0.2">
      <c r="A83">
        <v>74</v>
      </c>
      <c r="B83" t="s">
        <v>186</v>
      </c>
      <c r="H83" s="49">
        <v>0</v>
      </c>
    </row>
    <row r="84" spans="1:9" x14ac:dyDescent="0.2">
      <c r="A84">
        <v>75</v>
      </c>
      <c r="B84" t="s">
        <v>187</v>
      </c>
      <c r="H84" s="49">
        <v>632240</v>
      </c>
    </row>
    <row r="85" spans="1:9" x14ac:dyDescent="0.2">
      <c r="A85">
        <v>76</v>
      </c>
      <c r="B85" t="s">
        <v>188</v>
      </c>
      <c r="H85" s="49">
        <v>113560</v>
      </c>
    </row>
    <row r="86" spans="1:9" x14ac:dyDescent="0.2">
      <c r="A86">
        <v>78</v>
      </c>
      <c r="B86" t="s">
        <v>189</v>
      </c>
      <c r="H86" s="49">
        <v>0</v>
      </c>
    </row>
    <row r="87" spans="1:9" x14ac:dyDescent="0.2">
      <c r="A87" t="s">
        <v>190</v>
      </c>
      <c r="I87" s="49">
        <f>I81+SUM(H83:H86)</f>
        <v>65119542</v>
      </c>
    </row>
    <row r="88" spans="1:9" x14ac:dyDescent="0.2">
      <c r="A88" t="s">
        <v>191</v>
      </c>
      <c r="H88" s="49">
        <v>53012</v>
      </c>
    </row>
    <row r="89" spans="1:9" x14ac:dyDescent="0.2">
      <c r="A89" t="s">
        <v>192</v>
      </c>
      <c r="H89" s="49">
        <v>0</v>
      </c>
    </row>
    <row r="90" spans="1:9" x14ac:dyDescent="0.2">
      <c r="A90" t="s">
        <v>193</v>
      </c>
      <c r="I90" s="49">
        <f>I87+H88</f>
        <v>65172554</v>
      </c>
    </row>
    <row r="93" spans="1:9" x14ac:dyDescent="0.2">
      <c r="A93" s="2" t="s">
        <v>104</v>
      </c>
      <c r="B93" t="s">
        <v>105</v>
      </c>
      <c r="F93" s="48">
        <v>0.10496353883931599</v>
      </c>
    </row>
    <row r="94" spans="1:9" x14ac:dyDescent="0.2">
      <c r="A94" s="2" t="s">
        <v>104</v>
      </c>
      <c r="B94" t="s">
        <v>107</v>
      </c>
      <c r="F94" s="48">
        <v>9.4992762339988657E-2</v>
      </c>
    </row>
    <row r="95" spans="1:9" x14ac:dyDescent="0.2">
      <c r="A95" s="2" t="s">
        <v>104</v>
      </c>
      <c r="B95" t="s">
        <v>110</v>
      </c>
      <c r="F95" s="48">
        <v>1.7883244069989694E-2</v>
      </c>
    </row>
    <row r="96" spans="1:9" x14ac:dyDescent="0.2">
      <c r="A96" s="2" t="s">
        <v>104</v>
      </c>
      <c r="B96" t="s">
        <v>113</v>
      </c>
      <c r="F96" s="48">
        <v>1.756905241752859E-2</v>
      </c>
    </row>
  </sheetData>
  <phoneticPr fontId="4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34" sqref="B34"/>
    </sheetView>
  </sheetViews>
  <sheetFormatPr defaultRowHeight="11.25" x14ac:dyDescent="0.2"/>
  <cols>
    <col min="1" max="1" width="11.42578125" style="4" customWidth="1"/>
    <col min="2" max="2" width="14.140625" style="4" customWidth="1"/>
    <col min="3" max="3" width="18.7109375" style="4" customWidth="1"/>
    <col min="4" max="4" width="15" style="4" customWidth="1"/>
    <col min="5" max="16384" width="9.140625" style="4"/>
  </cols>
  <sheetData>
    <row r="1" spans="1:7" x14ac:dyDescent="0.2">
      <c r="A1" s="15" t="s">
        <v>14</v>
      </c>
      <c r="G1" s="15" t="s">
        <v>28</v>
      </c>
    </row>
    <row r="2" spans="1:7" x14ac:dyDescent="0.2">
      <c r="A2" s="5" t="s">
        <v>44</v>
      </c>
      <c r="G2" s="4" t="s">
        <v>29</v>
      </c>
    </row>
    <row r="3" spans="1:7" x14ac:dyDescent="0.2">
      <c r="A3" s="6" t="s">
        <v>16</v>
      </c>
      <c r="B3" s="6" t="s">
        <v>17</v>
      </c>
      <c r="C3" s="7" t="s">
        <v>18</v>
      </c>
      <c r="G3" s="4" t="s">
        <v>30</v>
      </c>
    </row>
    <row r="4" spans="1:7" x14ac:dyDescent="0.2">
      <c r="A4" s="8" t="s">
        <v>11</v>
      </c>
      <c r="B4" s="3">
        <v>30000</v>
      </c>
      <c r="C4" s="3">
        <v>900</v>
      </c>
      <c r="G4" s="4" t="s">
        <v>31</v>
      </c>
    </row>
    <row r="5" spans="1:7" x14ac:dyDescent="0.2">
      <c r="A5" s="8" t="s">
        <v>68</v>
      </c>
      <c r="B5" s="3">
        <v>50000</v>
      </c>
      <c r="C5" s="3">
        <v>1200</v>
      </c>
      <c r="G5" s="4" t="s">
        <v>32</v>
      </c>
    </row>
    <row r="6" spans="1:7" x14ac:dyDescent="0.2">
      <c r="A6" s="5" t="s">
        <v>45</v>
      </c>
      <c r="D6" s="5" t="s">
        <v>46</v>
      </c>
      <c r="G6" s="4" t="s">
        <v>33</v>
      </c>
    </row>
    <row r="7" spans="1:7" x14ac:dyDescent="0.2">
      <c r="A7" s="9" t="s">
        <v>16</v>
      </c>
      <c r="B7" s="9" t="s">
        <v>17</v>
      </c>
      <c r="D7" s="9" t="s">
        <v>16</v>
      </c>
      <c r="E7" s="10" t="s">
        <v>17</v>
      </c>
      <c r="G7" s="4" t="s">
        <v>34</v>
      </c>
    </row>
    <row r="8" spans="1:7" x14ac:dyDescent="0.2">
      <c r="A8" s="3" t="s">
        <v>11</v>
      </c>
      <c r="B8" s="3">
        <v>6000</v>
      </c>
      <c r="D8" s="3" t="s">
        <v>11</v>
      </c>
      <c r="E8" s="3">
        <v>8000</v>
      </c>
    </row>
    <row r="9" spans="1:7" x14ac:dyDescent="0.2">
      <c r="A9" s="3" t="s">
        <v>68</v>
      </c>
      <c r="B9" s="3">
        <v>10000</v>
      </c>
      <c r="D9" s="3" t="s">
        <v>68</v>
      </c>
      <c r="E9" s="3">
        <v>9000</v>
      </c>
    </row>
    <row r="10" spans="1:7" ht="12.75" x14ac:dyDescent="0.2">
      <c r="A10" s="5" t="s">
        <v>47</v>
      </c>
      <c r="D10" s="93" t="s">
        <v>48</v>
      </c>
      <c r="E10" s="94"/>
    </row>
    <row r="11" spans="1:7" x14ac:dyDescent="0.2">
      <c r="A11" s="9" t="s">
        <v>19</v>
      </c>
      <c r="B11" s="9" t="s">
        <v>20</v>
      </c>
      <c r="C11" s="9" t="s">
        <v>1</v>
      </c>
      <c r="D11" s="6" t="s">
        <v>11</v>
      </c>
      <c r="E11" s="6" t="s">
        <v>68</v>
      </c>
    </row>
    <row r="12" spans="1:7" x14ac:dyDescent="0.2">
      <c r="A12" s="3" t="s">
        <v>21</v>
      </c>
      <c r="B12" s="3" t="s">
        <v>22</v>
      </c>
      <c r="C12" s="3">
        <v>80</v>
      </c>
      <c r="D12" s="3">
        <v>2</v>
      </c>
      <c r="E12" s="3">
        <v>4</v>
      </c>
    </row>
    <row r="13" spans="1:7" x14ac:dyDescent="0.2">
      <c r="A13" s="3" t="s">
        <v>23</v>
      </c>
      <c r="B13" s="3" t="s">
        <v>22</v>
      </c>
      <c r="C13" s="3">
        <v>50</v>
      </c>
      <c r="D13" s="3">
        <v>3</v>
      </c>
      <c r="E13" s="3">
        <v>0</v>
      </c>
    </row>
    <row r="14" spans="1:7" x14ac:dyDescent="0.2">
      <c r="A14" s="3" t="s">
        <v>24</v>
      </c>
      <c r="B14" s="3" t="s">
        <v>25</v>
      </c>
      <c r="C14" s="3">
        <v>100</v>
      </c>
      <c r="D14" s="3">
        <v>1</v>
      </c>
      <c r="E14" s="3">
        <v>2</v>
      </c>
    </row>
    <row r="15" spans="1:7" x14ac:dyDescent="0.2">
      <c r="A15" s="5" t="s">
        <v>49</v>
      </c>
      <c r="D15" s="5" t="s">
        <v>50</v>
      </c>
    </row>
    <row r="16" spans="1:7" x14ac:dyDescent="0.2">
      <c r="A16" s="9" t="s">
        <v>19</v>
      </c>
      <c r="B16" s="9" t="s">
        <v>17</v>
      </c>
      <c r="D16" s="9" t="s">
        <v>19</v>
      </c>
      <c r="E16" s="9" t="s">
        <v>17</v>
      </c>
    </row>
    <row r="17" spans="1:5" x14ac:dyDescent="0.2">
      <c r="A17" s="3" t="s">
        <v>21</v>
      </c>
      <c r="B17" s="3">
        <v>16000</v>
      </c>
      <c r="D17" s="3" t="s">
        <v>21</v>
      </c>
      <c r="E17" s="3">
        <v>24000</v>
      </c>
    </row>
    <row r="18" spans="1:5" x14ac:dyDescent="0.2">
      <c r="A18" s="3" t="s">
        <v>23</v>
      </c>
      <c r="B18" s="3">
        <v>20000</v>
      </c>
      <c r="D18" s="3" t="s">
        <v>23</v>
      </c>
      <c r="E18" s="3">
        <v>15000</v>
      </c>
    </row>
    <row r="19" spans="1:5" x14ac:dyDescent="0.2">
      <c r="A19" s="3" t="s">
        <v>24</v>
      </c>
      <c r="B19" s="3">
        <v>10000</v>
      </c>
      <c r="D19" s="3" t="s">
        <v>24</v>
      </c>
      <c r="E19" s="3">
        <v>12000</v>
      </c>
    </row>
    <row r="20" spans="1:5" x14ac:dyDescent="0.2">
      <c r="A20" s="5" t="s">
        <v>51</v>
      </c>
    </row>
    <row r="21" spans="1:5" x14ac:dyDescent="0.2">
      <c r="A21" s="9" t="s">
        <v>16</v>
      </c>
      <c r="B21" s="9" t="s">
        <v>26</v>
      </c>
      <c r="C21" s="9" t="s">
        <v>27</v>
      </c>
    </row>
    <row r="22" spans="1:5" x14ac:dyDescent="0.2">
      <c r="A22" s="3" t="s">
        <v>11</v>
      </c>
      <c r="B22" s="3">
        <v>2</v>
      </c>
      <c r="C22" s="3">
        <v>70</v>
      </c>
    </row>
    <row r="23" spans="1:5" x14ac:dyDescent="0.2">
      <c r="A23" s="3" t="s">
        <v>68</v>
      </c>
      <c r="B23" s="3">
        <v>3</v>
      </c>
      <c r="C23" s="3">
        <v>60</v>
      </c>
    </row>
    <row r="24" spans="1:5" x14ac:dyDescent="0.2">
      <c r="A24" s="5" t="s">
        <v>69</v>
      </c>
      <c r="E24" s="11"/>
    </row>
  </sheetData>
  <mergeCells count="1">
    <mergeCell ref="D10:E10"/>
  </mergeCells>
  <phoneticPr fontId="4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G41" sqref="G41"/>
    </sheetView>
  </sheetViews>
  <sheetFormatPr defaultRowHeight="11.25" x14ac:dyDescent="0.2"/>
  <cols>
    <col min="1" max="1" width="11.42578125" style="4" customWidth="1"/>
    <col min="2" max="2" width="14.140625" style="4" customWidth="1"/>
    <col min="3" max="3" width="18.7109375" style="4" customWidth="1"/>
    <col min="4" max="4" width="15" style="4" customWidth="1"/>
    <col min="5" max="16384" width="9.140625" style="4"/>
  </cols>
  <sheetData>
    <row r="1" spans="1:7" x14ac:dyDescent="0.2">
      <c r="A1" s="15" t="s">
        <v>14</v>
      </c>
      <c r="G1" s="15" t="s">
        <v>28</v>
      </c>
    </row>
    <row r="2" spans="1:7" x14ac:dyDescent="0.2">
      <c r="A2" s="5" t="s">
        <v>44</v>
      </c>
      <c r="G2" s="4" t="s">
        <v>29</v>
      </c>
    </row>
    <row r="3" spans="1:7" x14ac:dyDescent="0.2">
      <c r="A3" s="6" t="s">
        <v>16</v>
      </c>
      <c r="B3" s="6" t="s">
        <v>17</v>
      </c>
      <c r="C3" s="7" t="s">
        <v>18</v>
      </c>
      <c r="G3" s="4" t="s">
        <v>30</v>
      </c>
    </row>
    <row r="4" spans="1:7" x14ac:dyDescent="0.2">
      <c r="A4" s="8" t="s">
        <v>11</v>
      </c>
      <c r="B4" s="3">
        <v>30000</v>
      </c>
      <c r="C4" s="3">
        <v>900</v>
      </c>
      <c r="G4" s="4" t="s">
        <v>31</v>
      </c>
    </row>
    <row r="5" spans="1:7" x14ac:dyDescent="0.2">
      <c r="A5" s="8" t="s">
        <v>68</v>
      </c>
      <c r="B5" s="3">
        <v>50000</v>
      </c>
      <c r="C5" s="3">
        <v>1200</v>
      </c>
      <c r="G5" s="4" t="s">
        <v>32</v>
      </c>
    </row>
    <row r="6" spans="1:7" x14ac:dyDescent="0.2">
      <c r="A6" s="5" t="s">
        <v>45</v>
      </c>
      <c r="D6" s="5" t="s">
        <v>46</v>
      </c>
      <c r="G6" s="4" t="s">
        <v>33</v>
      </c>
    </row>
    <row r="7" spans="1:7" x14ac:dyDescent="0.2">
      <c r="A7" s="9" t="s">
        <v>16</v>
      </c>
      <c r="B7" s="9" t="s">
        <v>17</v>
      </c>
      <c r="D7" s="9" t="s">
        <v>16</v>
      </c>
      <c r="E7" s="10" t="s">
        <v>17</v>
      </c>
      <c r="G7" s="4" t="s">
        <v>34</v>
      </c>
    </row>
    <row r="8" spans="1:7" x14ac:dyDescent="0.2">
      <c r="A8" s="3" t="s">
        <v>11</v>
      </c>
      <c r="B8" s="3">
        <v>6000</v>
      </c>
      <c r="D8" s="3" t="s">
        <v>11</v>
      </c>
      <c r="E8" s="3">
        <v>8000</v>
      </c>
    </row>
    <row r="9" spans="1:7" x14ac:dyDescent="0.2">
      <c r="A9" s="3" t="s">
        <v>68</v>
      </c>
      <c r="B9" s="3">
        <v>10000</v>
      </c>
      <c r="D9" s="3" t="s">
        <v>68</v>
      </c>
      <c r="E9" s="3">
        <v>9000</v>
      </c>
    </row>
    <row r="10" spans="1:7" ht="12.75" x14ac:dyDescent="0.2">
      <c r="A10" s="5" t="s">
        <v>47</v>
      </c>
      <c r="D10" s="93" t="s">
        <v>48</v>
      </c>
      <c r="E10" s="94"/>
    </row>
    <row r="11" spans="1:7" x14ac:dyDescent="0.2">
      <c r="A11" s="9" t="s">
        <v>19</v>
      </c>
      <c r="B11" s="9" t="s">
        <v>20</v>
      </c>
      <c r="C11" s="9" t="s">
        <v>1</v>
      </c>
      <c r="D11" s="6" t="s">
        <v>11</v>
      </c>
      <c r="E11" s="6" t="s">
        <v>68</v>
      </c>
    </row>
    <row r="12" spans="1:7" x14ac:dyDescent="0.2">
      <c r="A12" s="3" t="s">
        <v>21</v>
      </c>
      <c r="B12" s="3" t="s">
        <v>22</v>
      </c>
      <c r="C12" s="3">
        <v>80</v>
      </c>
      <c r="D12" s="3">
        <v>2</v>
      </c>
      <c r="E12" s="3">
        <v>4</v>
      </c>
    </row>
    <row r="13" spans="1:7" x14ac:dyDescent="0.2">
      <c r="A13" s="3" t="s">
        <v>23</v>
      </c>
      <c r="B13" s="3" t="s">
        <v>22</v>
      </c>
      <c r="C13" s="3">
        <v>50</v>
      </c>
      <c r="D13" s="3">
        <v>3</v>
      </c>
      <c r="E13" s="3">
        <v>0</v>
      </c>
    </row>
    <row r="14" spans="1:7" x14ac:dyDescent="0.2">
      <c r="A14" s="3" t="s">
        <v>24</v>
      </c>
      <c r="B14" s="3" t="s">
        <v>25</v>
      </c>
      <c r="C14" s="3">
        <v>100</v>
      </c>
      <c r="D14" s="3">
        <v>1</v>
      </c>
      <c r="E14" s="3">
        <v>2</v>
      </c>
    </row>
    <row r="15" spans="1:7" x14ac:dyDescent="0.2">
      <c r="A15" s="5" t="s">
        <v>49</v>
      </c>
      <c r="D15" s="5" t="s">
        <v>50</v>
      </c>
    </row>
    <row r="16" spans="1:7" x14ac:dyDescent="0.2">
      <c r="A16" s="9" t="s">
        <v>19</v>
      </c>
      <c r="B16" s="9" t="s">
        <v>17</v>
      </c>
      <c r="D16" s="9" t="s">
        <v>19</v>
      </c>
      <c r="E16" s="9" t="s">
        <v>17</v>
      </c>
    </row>
    <row r="17" spans="1:5" x14ac:dyDescent="0.2">
      <c r="A17" s="3" t="s">
        <v>21</v>
      </c>
      <c r="B17" s="3">
        <v>16000</v>
      </c>
      <c r="D17" s="3" t="s">
        <v>21</v>
      </c>
      <c r="E17" s="3">
        <v>24000</v>
      </c>
    </row>
    <row r="18" spans="1:5" x14ac:dyDescent="0.2">
      <c r="A18" s="3" t="s">
        <v>23</v>
      </c>
      <c r="B18" s="3">
        <v>20000</v>
      </c>
      <c r="D18" s="3" t="s">
        <v>23</v>
      </c>
      <c r="E18" s="3">
        <v>15000</v>
      </c>
    </row>
    <row r="19" spans="1:5" x14ac:dyDescent="0.2">
      <c r="A19" s="3" t="s">
        <v>24</v>
      </c>
      <c r="B19" s="3">
        <v>10000</v>
      </c>
      <c r="D19" s="3" t="s">
        <v>24</v>
      </c>
      <c r="E19" s="3">
        <v>12000</v>
      </c>
    </row>
    <row r="20" spans="1:5" x14ac:dyDescent="0.2">
      <c r="A20" s="5" t="s">
        <v>51</v>
      </c>
    </row>
    <row r="21" spans="1:5" x14ac:dyDescent="0.2">
      <c r="A21" s="9" t="s">
        <v>16</v>
      </c>
      <c r="B21" s="9" t="s">
        <v>26</v>
      </c>
      <c r="C21" s="9" t="s">
        <v>27</v>
      </c>
    </row>
    <row r="22" spans="1:5" x14ac:dyDescent="0.2">
      <c r="A22" s="3" t="s">
        <v>11</v>
      </c>
      <c r="B22" s="3">
        <v>2</v>
      </c>
      <c r="C22" s="3">
        <v>70</v>
      </c>
    </row>
    <row r="23" spans="1:5" x14ac:dyDescent="0.2">
      <c r="A23" s="3" t="s">
        <v>68</v>
      </c>
      <c r="B23" s="3">
        <v>3</v>
      </c>
      <c r="C23" s="3">
        <v>60</v>
      </c>
    </row>
    <row r="24" spans="1:5" x14ac:dyDescent="0.2">
      <c r="A24" s="5" t="s">
        <v>69</v>
      </c>
      <c r="E24" s="11"/>
    </row>
    <row r="27" spans="1:5" ht="12.75" x14ac:dyDescent="0.2">
      <c r="A27" s="25" t="s">
        <v>29</v>
      </c>
    </row>
    <row r="28" spans="1:5" x14ac:dyDescent="0.2">
      <c r="A28" s="6" t="s">
        <v>16</v>
      </c>
      <c r="B28" s="6" t="s">
        <v>17</v>
      </c>
      <c r="C28" s="7" t="s">
        <v>18</v>
      </c>
      <c r="D28" s="6" t="s">
        <v>2</v>
      </c>
    </row>
    <row r="29" spans="1:5" x14ac:dyDescent="0.2">
      <c r="A29" s="8" t="s">
        <v>11</v>
      </c>
      <c r="B29" s="41"/>
      <c r="C29" s="41"/>
      <c r="D29" s="31"/>
    </row>
    <row r="30" spans="1:5" x14ac:dyDescent="0.2">
      <c r="A30" s="8" t="s">
        <v>68</v>
      </c>
      <c r="B30" s="41"/>
      <c r="C30" s="41"/>
      <c r="D30" s="31"/>
    </row>
    <row r="31" spans="1:5" x14ac:dyDescent="0.2">
      <c r="D31" s="31"/>
    </row>
    <row r="33" spans="1:6" ht="12.75" x14ac:dyDescent="0.2">
      <c r="A33" s="25" t="s">
        <v>30</v>
      </c>
    </row>
    <row r="34" spans="1:6" x14ac:dyDescent="0.2">
      <c r="A34" s="5" t="s">
        <v>58</v>
      </c>
      <c r="C34" s="6" t="s">
        <v>11</v>
      </c>
      <c r="D34" s="6" t="s">
        <v>70</v>
      </c>
    </row>
    <row r="35" spans="1:6" x14ac:dyDescent="0.2">
      <c r="A35" s="4" t="s">
        <v>59</v>
      </c>
      <c r="C35" s="41"/>
      <c r="D35" s="41"/>
    </row>
    <row r="36" spans="1:6" x14ac:dyDescent="0.2">
      <c r="A36" s="4" t="s">
        <v>60</v>
      </c>
      <c r="C36" s="41"/>
      <c r="D36" s="41"/>
    </row>
    <row r="37" spans="1:6" x14ac:dyDescent="0.2">
      <c r="A37" s="4" t="s">
        <v>61</v>
      </c>
      <c r="C37" s="41"/>
      <c r="D37" s="41"/>
    </row>
    <row r="38" spans="1:6" x14ac:dyDescent="0.2">
      <c r="A38" s="4" t="s">
        <v>62</v>
      </c>
      <c r="C38" s="41"/>
      <c r="D38" s="41"/>
    </row>
    <row r="39" spans="1:6" x14ac:dyDescent="0.2">
      <c r="A39" s="4" t="s">
        <v>63</v>
      </c>
      <c r="C39" s="41"/>
      <c r="D39" s="41"/>
    </row>
    <row r="42" spans="1:6" ht="12.75" x14ac:dyDescent="0.2">
      <c r="A42" s="25" t="s">
        <v>31</v>
      </c>
      <c r="D42" s="6" t="s">
        <v>21</v>
      </c>
      <c r="E42" s="6" t="s">
        <v>23</v>
      </c>
      <c r="F42" s="6" t="s">
        <v>24</v>
      </c>
    </row>
    <row r="43" spans="1:6" x14ac:dyDescent="0.2">
      <c r="A43" s="4" t="s">
        <v>65</v>
      </c>
      <c r="D43" s="41"/>
      <c r="E43" s="41"/>
      <c r="F43" s="41"/>
    </row>
    <row r="44" spans="1:6" x14ac:dyDescent="0.2">
      <c r="A44" s="4" t="s">
        <v>60</v>
      </c>
      <c r="D44" s="41"/>
      <c r="E44" s="41"/>
      <c r="F44" s="41"/>
    </row>
    <row r="45" spans="1:6" x14ac:dyDescent="0.2">
      <c r="A45" s="4" t="s">
        <v>66</v>
      </c>
      <c r="D45" s="41"/>
      <c r="E45" s="41"/>
      <c r="F45" s="41"/>
    </row>
    <row r="46" spans="1:6" x14ac:dyDescent="0.2">
      <c r="A46" s="4" t="s">
        <v>62</v>
      </c>
      <c r="D46" s="41"/>
      <c r="E46" s="41"/>
      <c r="F46" s="41"/>
    </row>
    <row r="47" spans="1:6" x14ac:dyDescent="0.2">
      <c r="A47" s="4" t="s">
        <v>67</v>
      </c>
      <c r="D47" s="41"/>
      <c r="E47" s="41"/>
      <c r="F47" s="41"/>
    </row>
    <row r="50" spans="1:5" ht="12.75" x14ac:dyDescent="0.2">
      <c r="A50" s="25" t="s">
        <v>32</v>
      </c>
    </row>
    <row r="51" spans="1:5" x14ac:dyDescent="0.2">
      <c r="A51" s="6" t="s">
        <v>21</v>
      </c>
      <c r="B51" s="6" t="s">
        <v>23</v>
      </c>
      <c r="C51" s="6" t="s">
        <v>24</v>
      </c>
    </row>
    <row r="52" spans="1:5" x14ac:dyDescent="0.2">
      <c r="A52" s="41"/>
      <c r="B52" s="41"/>
      <c r="C52" s="41"/>
    </row>
    <row r="55" spans="1:5" ht="12.75" x14ac:dyDescent="0.2">
      <c r="A55" s="25" t="s">
        <v>33</v>
      </c>
    </row>
    <row r="56" spans="1:5" x14ac:dyDescent="0.2">
      <c r="C56" s="6" t="s">
        <v>11</v>
      </c>
      <c r="D56" s="6" t="s">
        <v>70</v>
      </c>
      <c r="E56" s="6" t="s">
        <v>2</v>
      </c>
    </row>
    <row r="57" spans="1:5" x14ac:dyDescent="0.2">
      <c r="A57" s="4" t="s">
        <v>71</v>
      </c>
      <c r="C57" s="41"/>
      <c r="D57" s="41"/>
      <c r="E57" s="41"/>
    </row>
    <row r="58" spans="1:5" x14ac:dyDescent="0.2">
      <c r="A58" s="4" t="s">
        <v>72</v>
      </c>
      <c r="C58" s="41"/>
      <c r="D58" s="41"/>
      <c r="E58" s="44"/>
    </row>
    <row r="61" spans="1:5" ht="12.75" x14ac:dyDescent="0.2">
      <c r="A61" s="25" t="s">
        <v>34</v>
      </c>
    </row>
    <row r="62" spans="1:5" x14ac:dyDescent="0.2">
      <c r="A62" s="6" t="s">
        <v>11</v>
      </c>
      <c r="B62" s="6" t="s">
        <v>70</v>
      </c>
      <c r="C62" s="4" t="s">
        <v>2</v>
      </c>
    </row>
    <row r="63" spans="1:5" x14ac:dyDescent="0.2">
      <c r="A63" s="41"/>
      <c r="B63" s="41"/>
      <c r="C63" s="41"/>
    </row>
  </sheetData>
  <mergeCells count="1">
    <mergeCell ref="D10:E10"/>
  </mergeCells>
  <phoneticPr fontId="4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7" workbookViewId="0">
      <selection activeCell="D35" sqref="D35"/>
    </sheetView>
  </sheetViews>
  <sheetFormatPr defaultRowHeight="11.25" x14ac:dyDescent="0.2"/>
  <cols>
    <col min="1" max="1" width="11.42578125" style="4" customWidth="1"/>
    <col min="2" max="2" width="14.140625" style="4" customWidth="1"/>
    <col min="3" max="3" width="18.7109375" style="4" customWidth="1"/>
    <col min="4" max="4" width="15" style="4" customWidth="1"/>
    <col min="5" max="16384" width="9.140625" style="4"/>
  </cols>
  <sheetData>
    <row r="1" spans="1:7" x14ac:dyDescent="0.2">
      <c r="A1" s="15" t="s">
        <v>14</v>
      </c>
      <c r="G1" s="15" t="s">
        <v>28</v>
      </c>
    </row>
    <row r="2" spans="1:7" x14ac:dyDescent="0.2">
      <c r="A2" s="5" t="s">
        <v>44</v>
      </c>
      <c r="G2" s="4" t="s">
        <v>29</v>
      </c>
    </row>
    <row r="3" spans="1:7" x14ac:dyDescent="0.2">
      <c r="A3" s="6" t="s">
        <v>16</v>
      </c>
      <c r="B3" s="6" t="s">
        <v>17</v>
      </c>
      <c r="C3" s="7" t="s">
        <v>18</v>
      </c>
      <c r="G3" s="4" t="s">
        <v>30</v>
      </c>
    </row>
    <row r="4" spans="1:7" x14ac:dyDescent="0.2">
      <c r="A4" s="8" t="s">
        <v>11</v>
      </c>
      <c r="B4" s="3">
        <v>30000</v>
      </c>
      <c r="C4" s="3">
        <v>900</v>
      </c>
      <c r="G4" s="4" t="s">
        <v>31</v>
      </c>
    </row>
    <row r="5" spans="1:7" x14ac:dyDescent="0.2">
      <c r="A5" s="8" t="s">
        <v>68</v>
      </c>
      <c r="B5" s="3">
        <v>50000</v>
      </c>
      <c r="C5" s="3">
        <v>1200</v>
      </c>
      <c r="G5" s="4" t="s">
        <v>32</v>
      </c>
    </row>
    <row r="6" spans="1:7" x14ac:dyDescent="0.2">
      <c r="A6" s="5" t="s">
        <v>45</v>
      </c>
      <c r="D6" s="5" t="s">
        <v>46</v>
      </c>
      <c r="G6" s="4" t="s">
        <v>33</v>
      </c>
    </row>
    <row r="7" spans="1:7" x14ac:dyDescent="0.2">
      <c r="A7" s="9" t="s">
        <v>16</v>
      </c>
      <c r="B7" s="9" t="s">
        <v>17</v>
      </c>
      <c r="D7" s="9" t="s">
        <v>16</v>
      </c>
      <c r="E7" s="10" t="s">
        <v>17</v>
      </c>
      <c r="G7" s="4" t="s">
        <v>34</v>
      </c>
    </row>
    <row r="8" spans="1:7" x14ac:dyDescent="0.2">
      <c r="A8" s="3" t="s">
        <v>11</v>
      </c>
      <c r="B8" s="3">
        <v>6000</v>
      </c>
      <c r="D8" s="3" t="s">
        <v>11</v>
      </c>
      <c r="E8" s="3">
        <v>8000</v>
      </c>
    </row>
    <row r="9" spans="1:7" x14ac:dyDescent="0.2">
      <c r="A9" s="3" t="s">
        <v>68</v>
      </c>
      <c r="B9" s="3">
        <v>10000</v>
      </c>
      <c r="D9" s="3" t="s">
        <v>68</v>
      </c>
      <c r="E9" s="3">
        <v>9000</v>
      </c>
    </row>
    <row r="10" spans="1:7" ht="12.75" x14ac:dyDescent="0.2">
      <c r="A10" s="5" t="s">
        <v>47</v>
      </c>
      <c r="D10" s="93" t="s">
        <v>48</v>
      </c>
      <c r="E10" s="94"/>
    </row>
    <row r="11" spans="1:7" x14ac:dyDescent="0.2">
      <c r="A11" s="9" t="s">
        <v>19</v>
      </c>
      <c r="B11" s="9" t="s">
        <v>20</v>
      </c>
      <c r="C11" s="9" t="s">
        <v>1</v>
      </c>
      <c r="D11" s="6" t="s">
        <v>11</v>
      </c>
      <c r="E11" s="6" t="s">
        <v>68</v>
      </c>
    </row>
    <row r="12" spans="1:7" x14ac:dyDescent="0.2">
      <c r="A12" s="3" t="s">
        <v>21</v>
      </c>
      <c r="B12" s="3" t="s">
        <v>22</v>
      </c>
      <c r="C12" s="3">
        <v>80</v>
      </c>
      <c r="D12" s="3">
        <v>2</v>
      </c>
      <c r="E12" s="3">
        <v>4</v>
      </c>
    </row>
    <row r="13" spans="1:7" x14ac:dyDescent="0.2">
      <c r="A13" s="3" t="s">
        <v>23</v>
      </c>
      <c r="B13" s="3" t="s">
        <v>22</v>
      </c>
      <c r="C13" s="3">
        <v>50</v>
      </c>
      <c r="D13" s="3">
        <v>3</v>
      </c>
      <c r="E13" s="3">
        <v>0</v>
      </c>
    </row>
    <row r="14" spans="1:7" x14ac:dyDescent="0.2">
      <c r="A14" s="3" t="s">
        <v>24</v>
      </c>
      <c r="B14" s="3" t="s">
        <v>25</v>
      </c>
      <c r="C14" s="3">
        <v>100</v>
      </c>
      <c r="D14" s="3">
        <v>1</v>
      </c>
      <c r="E14" s="3">
        <v>2</v>
      </c>
    </row>
    <row r="15" spans="1:7" x14ac:dyDescent="0.2">
      <c r="A15" s="5" t="s">
        <v>49</v>
      </c>
      <c r="D15" s="5" t="s">
        <v>50</v>
      </c>
    </row>
    <row r="16" spans="1:7" x14ac:dyDescent="0.2">
      <c r="A16" s="9" t="s">
        <v>19</v>
      </c>
      <c r="B16" s="9" t="s">
        <v>17</v>
      </c>
      <c r="D16" s="9" t="s">
        <v>19</v>
      </c>
      <c r="E16" s="9" t="s">
        <v>17</v>
      </c>
    </row>
    <row r="17" spans="1:5" x14ac:dyDescent="0.2">
      <c r="A17" s="3" t="s">
        <v>21</v>
      </c>
      <c r="B17" s="3">
        <v>16000</v>
      </c>
      <c r="D17" s="3" t="s">
        <v>21</v>
      </c>
      <c r="E17" s="3">
        <v>24000</v>
      </c>
    </row>
    <row r="18" spans="1:5" x14ac:dyDescent="0.2">
      <c r="A18" s="3" t="s">
        <v>23</v>
      </c>
      <c r="B18" s="3">
        <v>20000</v>
      </c>
      <c r="D18" s="3" t="s">
        <v>23</v>
      </c>
      <c r="E18" s="3">
        <v>15000</v>
      </c>
    </row>
    <row r="19" spans="1:5" x14ac:dyDescent="0.2">
      <c r="A19" s="3" t="s">
        <v>24</v>
      </c>
      <c r="B19" s="3">
        <v>10000</v>
      </c>
      <c r="D19" s="3" t="s">
        <v>24</v>
      </c>
      <c r="E19" s="3">
        <v>12000</v>
      </c>
    </row>
    <row r="20" spans="1:5" x14ac:dyDescent="0.2">
      <c r="A20" s="5" t="s">
        <v>51</v>
      </c>
    </row>
    <row r="21" spans="1:5" x14ac:dyDescent="0.2">
      <c r="A21" s="9" t="s">
        <v>16</v>
      </c>
      <c r="B21" s="9" t="s">
        <v>26</v>
      </c>
      <c r="C21" s="9" t="s">
        <v>27</v>
      </c>
    </row>
    <row r="22" spans="1:5" x14ac:dyDescent="0.2">
      <c r="A22" s="3" t="s">
        <v>11</v>
      </c>
      <c r="B22" s="3">
        <v>2</v>
      </c>
      <c r="C22" s="3">
        <v>70</v>
      </c>
    </row>
    <row r="23" spans="1:5" x14ac:dyDescent="0.2">
      <c r="A23" s="3" t="s">
        <v>68</v>
      </c>
      <c r="B23" s="3">
        <v>3</v>
      </c>
      <c r="C23" s="3">
        <v>60</v>
      </c>
    </row>
    <row r="24" spans="1:5" x14ac:dyDescent="0.2">
      <c r="A24" s="5" t="s">
        <v>69</v>
      </c>
      <c r="E24" s="11"/>
    </row>
    <row r="27" spans="1:5" ht="12.75" x14ac:dyDescent="0.2">
      <c r="A27" s="25" t="s">
        <v>29</v>
      </c>
    </row>
    <row r="28" spans="1:5" x14ac:dyDescent="0.2">
      <c r="A28" s="6" t="s">
        <v>16</v>
      </c>
      <c r="B28" s="6" t="s">
        <v>17</v>
      </c>
      <c r="C28" s="7" t="s">
        <v>18</v>
      </c>
      <c r="D28" s="6" t="s">
        <v>2</v>
      </c>
    </row>
    <row r="29" spans="1:5" x14ac:dyDescent="0.2">
      <c r="A29" s="8" t="s">
        <v>11</v>
      </c>
      <c r="B29" s="3">
        <v>30000</v>
      </c>
      <c r="C29" s="3">
        <v>900</v>
      </c>
      <c r="D29" s="4">
        <f>C29*B29</f>
        <v>27000000</v>
      </c>
    </row>
    <row r="30" spans="1:5" x14ac:dyDescent="0.2">
      <c r="A30" s="8" t="s">
        <v>68</v>
      </c>
      <c r="B30" s="3">
        <v>50000</v>
      </c>
      <c r="C30" s="3">
        <v>1200</v>
      </c>
      <c r="D30" s="4">
        <f>C30*B30</f>
        <v>60000000</v>
      </c>
    </row>
    <row r="31" spans="1:5" x14ac:dyDescent="0.2">
      <c r="D31" s="4">
        <f>SUM(D29:D30)</f>
        <v>87000000</v>
      </c>
    </row>
    <row r="33" spans="1:6" ht="12.75" x14ac:dyDescent="0.2">
      <c r="A33" s="25" t="s">
        <v>30</v>
      </c>
    </row>
    <row r="34" spans="1:6" x14ac:dyDescent="0.2">
      <c r="A34" s="5" t="s">
        <v>58</v>
      </c>
      <c r="C34" s="6" t="s">
        <v>11</v>
      </c>
      <c r="D34" s="6" t="s">
        <v>70</v>
      </c>
    </row>
    <row r="35" spans="1:6" x14ac:dyDescent="0.2">
      <c r="A35" s="4" t="s">
        <v>59</v>
      </c>
      <c r="C35" s="3">
        <f>B4</f>
        <v>30000</v>
      </c>
      <c r="D35" s="3">
        <f>B5</f>
        <v>50000</v>
      </c>
    </row>
    <row r="36" spans="1:6" x14ac:dyDescent="0.2">
      <c r="A36" s="4" t="s">
        <v>60</v>
      </c>
      <c r="C36" s="3">
        <f>E8</f>
        <v>8000</v>
      </c>
      <c r="D36" s="3">
        <f>E9</f>
        <v>9000</v>
      </c>
    </row>
    <row r="37" spans="1:6" x14ac:dyDescent="0.2">
      <c r="A37" s="4" t="s">
        <v>61</v>
      </c>
      <c r="C37" s="3">
        <f>SUM(C35:C36)</f>
        <v>38000</v>
      </c>
      <c r="D37" s="3">
        <f>SUM(D35:D36)</f>
        <v>59000</v>
      </c>
    </row>
    <row r="38" spans="1:6" x14ac:dyDescent="0.2">
      <c r="A38" s="4" t="s">
        <v>62</v>
      </c>
      <c r="C38" s="3">
        <f>B8</f>
        <v>6000</v>
      </c>
      <c r="D38" s="3">
        <f>B9</f>
        <v>10000</v>
      </c>
    </row>
    <row r="39" spans="1:6" x14ac:dyDescent="0.2">
      <c r="A39" s="4" t="s">
        <v>63</v>
      </c>
      <c r="C39" s="3">
        <f>C37-C38</f>
        <v>32000</v>
      </c>
      <c r="D39" s="3">
        <f>D37-D38</f>
        <v>49000</v>
      </c>
    </row>
    <row r="42" spans="1:6" ht="12.75" x14ac:dyDescent="0.2">
      <c r="A42" s="25" t="s">
        <v>31</v>
      </c>
      <c r="D42" s="6" t="s">
        <v>21</v>
      </c>
      <c r="E42" s="6" t="s">
        <v>23</v>
      </c>
      <c r="F42" s="6" t="s">
        <v>24</v>
      </c>
    </row>
    <row r="43" spans="1:6" x14ac:dyDescent="0.2">
      <c r="A43" s="4" t="s">
        <v>65</v>
      </c>
      <c r="D43" s="3">
        <f>C39*D12+D39*E12</f>
        <v>260000</v>
      </c>
      <c r="E43" s="3">
        <f>C39*D13+D39*E13</f>
        <v>96000</v>
      </c>
      <c r="F43" s="3">
        <f>C39*D14+D39*E14</f>
        <v>130000</v>
      </c>
    </row>
    <row r="44" spans="1:6" x14ac:dyDescent="0.2">
      <c r="A44" s="4" t="s">
        <v>60</v>
      </c>
      <c r="D44" s="3">
        <f>E17</f>
        <v>24000</v>
      </c>
      <c r="E44" s="3">
        <f>E18</f>
        <v>15000</v>
      </c>
      <c r="F44" s="3">
        <f>E19</f>
        <v>12000</v>
      </c>
    </row>
    <row r="45" spans="1:6" x14ac:dyDescent="0.2">
      <c r="A45" s="4" t="s">
        <v>66</v>
      </c>
      <c r="D45" s="3">
        <f>SUM(D43:D44)</f>
        <v>284000</v>
      </c>
      <c r="E45" s="3">
        <f>SUM(E43:E44)</f>
        <v>111000</v>
      </c>
      <c r="F45" s="3">
        <f>SUM(F43:F44)</f>
        <v>142000</v>
      </c>
    </row>
    <row r="46" spans="1:6" x14ac:dyDescent="0.2">
      <c r="A46" s="4" t="s">
        <v>62</v>
      </c>
      <c r="D46" s="3">
        <f>B17</f>
        <v>16000</v>
      </c>
      <c r="E46" s="3">
        <f>B18</f>
        <v>20000</v>
      </c>
      <c r="F46" s="3">
        <f>B19</f>
        <v>10000</v>
      </c>
    </row>
    <row r="47" spans="1:6" x14ac:dyDescent="0.2">
      <c r="A47" s="4" t="s">
        <v>67</v>
      </c>
      <c r="D47" s="3">
        <f>D45-D46</f>
        <v>268000</v>
      </c>
      <c r="E47" s="3">
        <f>E45-E46</f>
        <v>91000</v>
      </c>
      <c r="F47" s="3">
        <f>F45-F46</f>
        <v>132000</v>
      </c>
    </row>
    <row r="50" spans="1:5" ht="12.75" x14ac:dyDescent="0.2">
      <c r="A50" s="25" t="s">
        <v>32</v>
      </c>
    </row>
    <row r="51" spans="1:5" x14ac:dyDescent="0.2">
      <c r="A51" s="6" t="s">
        <v>21</v>
      </c>
      <c r="B51" s="6" t="s">
        <v>23</v>
      </c>
      <c r="C51" s="6" t="s">
        <v>24</v>
      </c>
    </row>
    <row r="52" spans="1:5" x14ac:dyDescent="0.2">
      <c r="A52" s="3">
        <f>D47*C12</f>
        <v>21440000</v>
      </c>
      <c r="B52" s="3">
        <f>E47*C13</f>
        <v>4550000</v>
      </c>
      <c r="C52" s="3">
        <f>F47*C14</f>
        <v>13200000</v>
      </c>
    </row>
    <row r="55" spans="1:5" ht="12.75" x14ac:dyDescent="0.2">
      <c r="A55" s="25" t="s">
        <v>33</v>
      </c>
    </row>
    <row r="56" spans="1:5" x14ac:dyDescent="0.2">
      <c r="C56" s="6" t="s">
        <v>11</v>
      </c>
      <c r="D56" s="6" t="s">
        <v>70</v>
      </c>
      <c r="E56" s="6" t="s">
        <v>2</v>
      </c>
    </row>
    <row r="57" spans="1:5" x14ac:dyDescent="0.2">
      <c r="A57" s="4" t="s">
        <v>71</v>
      </c>
      <c r="C57" s="3">
        <f>C39*B22</f>
        <v>64000</v>
      </c>
      <c r="D57" s="3">
        <f>D39*B23</f>
        <v>147000</v>
      </c>
      <c r="E57" s="3">
        <f>SUM(C57:D57)</f>
        <v>211000</v>
      </c>
    </row>
    <row r="58" spans="1:5" x14ac:dyDescent="0.2">
      <c r="A58" s="4" t="s">
        <v>72</v>
      </c>
      <c r="C58" s="3">
        <f>C57*C22</f>
        <v>4480000</v>
      </c>
      <c r="D58" s="3">
        <f>D57*C23</f>
        <v>8820000</v>
      </c>
      <c r="E58" s="8">
        <f>SUM(C58:D58)</f>
        <v>13300000</v>
      </c>
    </row>
    <row r="61" spans="1:5" ht="12.75" x14ac:dyDescent="0.2">
      <c r="A61" s="25" t="s">
        <v>34</v>
      </c>
    </row>
    <row r="62" spans="1:5" x14ac:dyDescent="0.2">
      <c r="A62" s="6" t="s">
        <v>11</v>
      </c>
      <c r="B62" s="6" t="s">
        <v>70</v>
      </c>
      <c r="C62" s="4" t="s">
        <v>2</v>
      </c>
    </row>
    <row r="63" spans="1:5" x14ac:dyDescent="0.2">
      <c r="A63" s="3">
        <f>C58*0.6</f>
        <v>2688000</v>
      </c>
      <c r="B63" s="3">
        <f>D58*0.6</f>
        <v>5292000</v>
      </c>
      <c r="C63" s="3">
        <f>SUM(A63:B63)</f>
        <v>7980000</v>
      </c>
    </row>
  </sheetData>
  <mergeCells count="1">
    <mergeCell ref="D10:E10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A32" sqref="A32"/>
    </sheetView>
  </sheetViews>
  <sheetFormatPr defaultRowHeight="12.75" x14ac:dyDescent="0.2"/>
  <cols>
    <col min="1" max="9" width="9.140625" style="16"/>
    <col min="10" max="10" width="28.28515625" style="16" customWidth="1"/>
    <col min="11" max="16384" width="9.140625" style="16"/>
  </cols>
  <sheetData>
    <row r="1" spans="1:10" ht="19.5" thickTop="1" thickBot="1" x14ac:dyDescent="0.25">
      <c r="A1" s="69" t="s">
        <v>208</v>
      </c>
      <c r="B1" s="70"/>
      <c r="C1" s="70"/>
      <c r="D1" s="70"/>
      <c r="E1" s="70"/>
      <c r="F1" s="70"/>
      <c r="G1" s="70"/>
      <c r="H1" s="70"/>
      <c r="I1" s="70"/>
      <c r="J1" s="71"/>
    </row>
    <row r="2" spans="1:10" ht="14.25" thickTop="1" thickBot="1" x14ac:dyDescent="0.25">
      <c r="A2" s="72" t="s">
        <v>55</v>
      </c>
      <c r="B2" s="73"/>
      <c r="C2" s="73"/>
      <c r="D2" s="73"/>
      <c r="E2" s="73"/>
      <c r="F2" s="73"/>
      <c r="G2" s="73"/>
      <c r="H2" s="73"/>
      <c r="I2" s="73"/>
      <c r="J2" s="74"/>
    </row>
    <row r="3" spans="1:10" ht="14.25" thickTop="1" thickBot="1" x14ac:dyDescent="0.25">
      <c r="A3" s="17"/>
      <c r="B3" s="18"/>
      <c r="C3" s="18"/>
      <c r="D3" s="18"/>
      <c r="E3" s="18"/>
      <c r="F3" s="18"/>
      <c r="G3" s="18"/>
      <c r="H3" s="18"/>
      <c r="I3" s="18"/>
      <c r="J3" s="19"/>
    </row>
    <row r="4" spans="1:10" ht="13.5" thickTop="1" x14ac:dyDescent="0.2">
      <c r="A4" s="75" t="s">
        <v>209</v>
      </c>
      <c r="B4" s="76"/>
      <c r="C4" s="76"/>
      <c r="D4" s="76"/>
      <c r="E4" s="76"/>
      <c r="F4" s="76"/>
      <c r="G4" s="76"/>
      <c r="H4" s="76"/>
      <c r="I4" s="76"/>
      <c r="J4" s="77"/>
    </row>
    <row r="5" spans="1:10" x14ac:dyDescent="0.2">
      <c r="A5" s="78"/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">
      <c r="A6" s="78"/>
      <c r="B6" s="79"/>
      <c r="C6" s="79"/>
      <c r="D6" s="79"/>
      <c r="E6" s="79"/>
      <c r="F6" s="79"/>
      <c r="G6" s="79"/>
      <c r="H6" s="79"/>
      <c r="I6" s="79"/>
      <c r="J6" s="80"/>
    </row>
    <row r="7" spans="1:10" x14ac:dyDescent="0.2">
      <c r="A7" s="78"/>
      <c r="B7" s="79"/>
      <c r="C7" s="79"/>
      <c r="D7" s="79"/>
      <c r="E7" s="79"/>
      <c r="F7" s="79"/>
      <c r="G7" s="79"/>
      <c r="H7" s="79"/>
      <c r="I7" s="79"/>
      <c r="J7" s="80"/>
    </row>
    <row r="8" spans="1:10" x14ac:dyDescent="0.2">
      <c r="A8" s="78"/>
      <c r="B8" s="79"/>
      <c r="C8" s="79"/>
      <c r="D8" s="79"/>
      <c r="E8" s="79"/>
      <c r="F8" s="79"/>
      <c r="G8" s="79"/>
      <c r="H8" s="79"/>
      <c r="I8" s="79"/>
      <c r="J8" s="80"/>
    </row>
    <row r="9" spans="1:10" x14ac:dyDescent="0.2">
      <c r="A9" s="81"/>
      <c r="B9" s="82"/>
      <c r="C9" s="82"/>
      <c r="D9" s="82"/>
      <c r="E9" s="82"/>
      <c r="F9" s="82"/>
      <c r="G9" s="82"/>
      <c r="H9" s="82"/>
      <c r="I9" s="82"/>
      <c r="J9" s="83"/>
    </row>
    <row r="10" spans="1:10" x14ac:dyDescent="0.2">
      <c r="A10" s="81"/>
      <c r="B10" s="82"/>
      <c r="C10" s="82"/>
      <c r="D10" s="82"/>
      <c r="E10" s="82"/>
      <c r="F10" s="82"/>
      <c r="G10" s="82"/>
      <c r="H10" s="82"/>
      <c r="I10" s="82"/>
      <c r="J10" s="83"/>
    </row>
    <row r="11" spans="1:10" x14ac:dyDescent="0.2">
      <c r="A11" s="81"/>
      <c r="B11" s="82"/>
      <c r="C11" s="82"/>
      <c r="D11" s="82"/>
      <c r="E11" s="82"/>
      <c r="F11" s="82"/>
      <c r="G11" s="82"/>
      <c r="H11" s="82"/>
      <c r="I11" s="82"/>
      <c r="J11" s="83"/>
    </row>
    <row r="12" spans="1:10" ht="13.5" thickBot="1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2"/>
    </row>
    <row r="13" spans="1:10" ht="13.5" thickTop="1" x14ac:dyDescent="0.2">
      <c r="A13" s="84" t="s">
        <v>210</v>
      </c>
      <c r="B13" s="85"/>
      <c r="C13" s="85"/>
      <c r="D13" s="85"/>
      <c r="E13" s="85"/>
      <c r="F13" s="85"/>
      <c r="G13" s="85"/>
      <c r="H13" s="85"/>
      <c r="I13" s="85"/>
      <c r="J13" s="85"/>
    </row>
    <row r="14" spans="1:10" x14ac:dyDescent="0.2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spans="1:10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spans="1:10" x14ac:dyDescent="0.2">
      <c r="A16" s="86"/>
      <c r="B16" s="86"/>
      <c r="C16" s="86"/>
      <c r="D16" s="86"/>
      <c r="E16" s="86"/>
      <c r="F16" s="86"/>
      <c r="G16" s="86"/>
      <c r="H16" s="86"/>
      <c r="I16" s="86"/>
      <c r="J16" s="86"/>
    </row>
    <row r="17" spans="1:10" x14ac:dyDescent="0.2">
      <c r="A17" s="86"/>
      <c r="B17" s="86"/>
      <c r="C17" s="86"/>
      <c r="D17" s="86"/>
      <c r="E17" s="86"/>
      <c r="F17" s="86"/>
      <c r="G17" s="86"/>
      <c r="H17" s="86"/>
      <c r="I17" s="86"/>
      <c r="J17" s="86"/>
    </row>
    <row r="18" spans="1:10" x14ac:dyDescent="0.2">
      <c r="A18" s="86"/>
      <c r="B18" s="86"/>
      <c r="C18" s="86"/>
      <c r="D18" s="86"/>
      <c r="E18" s="86"/>
      <c r="F18" s="86"/>
      <c r="G18" s="86"/>
      <c r="H18" s="86"/>
      <c r="I18" s="86"/>
      <c r="J18" s="86"/>
    </row>
    <row r="19" spans="1:10" x14ac:dyDescent="0.2">
      <c r="A19" s="86"/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</row>
    <row r="22" spans="1:10" ht="15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</row>
    <row r="23" spans="1:10" ht="12.75" hidden="1" customHeight="1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</row>
    <row r="24" spans="1:10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</row>
    <row r="25" spans="1:10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</row>
    <row r="26" spans="1:10" x14ac:dyDescent="0.2">
      <c r="A26" s="87"/>
      <c r="B26" s="87"/>
      <c r="C26" s="87"/>
      <c r="D26" s="87"/>
      <c r="E26" s="87"/>
      <c r="F26" s="87"/>
      <c r="G26" s="87"/>
      <c r="H26" s="87"/>
      <c r="I26" s="87"/>
      <c r="J26" s="87"/>
    </row>
    <row r="27" spans="1:10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</row>
    <row r="28" spans="1:10" x14ac:dyDescent="0.2">
      <c r="A28" s="87"/>
      <c r="B28" s="87"/>
      <c r="C28" s="87"/>
      <c r="D28" s="87"/>
      <c r="E28" s="87"/>
      <c r="F28" s="87"/>
      <c r="G28" s="87"/>
      <c r="H28" s="87"/>
      <c r="I28" s="87"/>
      <c r="J28" s="87"/>
    </row>
    <row r="29" spans="1:10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</row>
    <row r="30" spans="1:10" x14ac:dyDescent="0.2">
      <c r="A30" s="87"/>
      <c r="B30" s="87"/>
      <c r="C30" s="87"/>
      <c r="D30" s="87"/>
      <c r="E30" s="87"/>
      <c r="F30" s="87"/>
      <c r="G30" s="87"/>
      <c r="H30" s="87"/>
      <c r="I30" s="87"/>
      <c r="J30" s="87"/>
    </row>
    <row r="31" spans="1:10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</row>
  </sheetData>
  <mergeCells count="4">
    <mergeCell ref="A1:J1"/>
    <mergeCell ref="A2:J2"/>
    <mergeCell ref="A4:J11"/>
    <mergeCell ref="A13:J31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ColWidth="11" defaultRowHeight="12.75" x14ac:dyDescent="0.2"/>
  <cols>
    <col min="1" max="1" width="13" customWidth="1"/>
    <col min="2" max="6" width="11" customWidth="1"/>
    <col min="7" max="7" width="14.28515625" customWidth="1"/>
  </cols>
  <sheetData>
    <row r="1" spans="1:7" x14ac:dyDescent="0.2">
      <c r="A1" s="13" t="s">
        <v>57</v>
      </c>
    </row>
    <row r="2" spans="1:7" x14ac:dyDescent="0.2">
      <c r="A2" t="s">
        <v>97</v>
      </c>
    </row>
    <row r="3" spans="1:7" x14ac:dyDescent="0.2">
      <c r="A3" t="s">
        <v>98</v>
      </c>
    </row>
    <row r="5" spans="1:7" x14ac:dyDescent="0.2">
      <c r="B5" t="s">
        <v>3</v>
      </c>
      <c r="C5" t="s">
        <v>4</v>
      </c>
      <c r="D5" t="s">
        <v>5</v>
      </c>
      <c r="E5" t="s">
        <v>6</v>
      </c>
      <c r="F5" t="s">
        <v>2</v>
      </c>
      <c r="G5" s="14" t="s">
        <v>10</v>
      </c>
    </row>
    <row r="6" spans="1:7" x14ac:dyDescent="0.2">
      <c r="A6" t="s">
        <v>7</v>
      </c>
      <c r="B6" s="2">
        <v>50</v>
      </c>
      <c r="C6" s="2">
        <v>20</v>
      </c>
      <c r="D6" s="2">
        <v>30</v>
      </c>
      <c r="E6" s="2">
        <v>40</v>
      </c>
      <c r="F6" s="2">
        <f>SUM(B6:E6)</f>
        <v>140</v>
      </c>
      <c r="G6" s="60">
        <v>1000</v>
      </c>
    </row>
    <row r="7" spans="1:7" x14ac:dyDescent="0.2">
      <c r="A7" t="s">
        <v>8</v>
      </c>
      <c r="B7" s="2">
        <v>40</v>
      </c>
      <c r="C7" s="2">
        <v>10</v>
      </c>
      <c r="D7" s="2">
        <v>15</v>
      </c>
      <c r="E7" s="2">
        <v>25</v>
      </c>
      <c r="F7" s="2">
        <f>SUM(B7:E7)</f>
        <v>90</v>
      </c>
      <c r="G7" s="60">
        <v>1200</v>
      </c>
    </row>
    <row r="8" spans="1:7" x14ac:dyDescent="0.2">
      <c r="A8" t="s">
        <v>9</v>
      </c>
      <c r="B8" s="2">
        <v>30</v>
      </c>
      <c r="C8" s="2">
        <v>20</v>
      </c>
      <c r="D8" s="2">
        <v>15</v>
      </c>
      <c r="E8" s="2">
        <v>25</v>
      </c>
      <c r="F8" s="2">
        <f>SUM(B8:E8)</f>
        <v>90</v>
      </c>
      <c r="G8" s="60">
        <v>1500</v>
      </c>
    </row>
    <row r="9" spans="1:7" x14ac:dyDescent="0.2">
      <c r="A9" t="s">
        <v>2</v>
      </c>
      <c r="B9" s="2">
        <f>SUM(B6:B8)</f>
        <v>120</v>
      </c>
      <c r="C9" s="2">
        <f>SUM(C6:C8)</f>
        <v>50</v>
      </c>
      <c r="D9" s="2">
        <f>SUM(D6:D8)</f>
        <v>60</v>
      </c>
      <c r="E9" s="2">
        <f>SUM(E6:E8)</f>
        <v>90</v>
      </c>
      <c r="F9" s="2">
        <f>SUM(F6:F8)</f>
        <v>320</v>
      </c>
    </row>
    <row r="10" spans="1:7" x14ac:dyDescent="0.2">
      <c r="A10" s="1" t="s">
        <v>54</v>
      </c>
    </row>
    <row r="11" spans="1:7" x14ac:dyDescent="0.2">
      <c r="A11" s="1"/>
    </row>
    <row r="12" spans="1:7" x14ac:dyDescent="0.2">
      <c r="B12" t="s">
        <v>3</v>
      </c>
      <c r="C12" t="s">
        <v>4</v>
      </c>
      <c r="D12" t="s">
        <v>5</v>
      </c>
      <c r="E12" t="s">
        <v>6</v>
      </c>
      <c r="F12" t="s">
        <v>2</v>
      </c>
    </row>
    <row r="13" spans="1:7" x14ac:dyDescent="0.2">
      <c r="A13" t="s">
        <v>7</v>
      </c>
      <c r="B13" s="33"/>
      <c r="C13" s="33"/>
      <c r="D13" s="33"/>
      <c r="E13" s="33"/>
      <c r="F13" s="34"/>
    </row>
    <row r="14" spans="1:7" x14ac:dyDescent="0.2">
      <c r="A14" t="s">
        <v>8</v>
      </c>
      <c r="B14" s="33"/>
      <c r="C14" s="33"/>
      <c r="D14" s="33"/>
      <c r="E14" s="33"/>
      <c r="F14" s="34"/>
    </row>
    <row r="15" spans="1:7" x14ac:dyDescent="0.2">
      <c r="A15" t="s">
        <v>9</v>
      </c>
      <c r="B15" s="33"/>
      <c r="C15" s="33"/>
      <c r="D15" s="33"/>
      <c r="E15" s="33"/>
      <c r="F15" s="34"/>
    </row>
    <row r="16" spans="1:7" x14ac:dyDescent="0.2">
      <c r="A16" t="s">
        <v>2</v>
      </c>
      <c r="B16" s="33"/>
      <c r="C16" s="33"/>
      <c r="D16" s="33"/>
      <c r="E16" s="33"/>
      <c r="F16" s="35"/>
    </row>
  </sheetData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2" sqref="A2:I2"/>
    </sheetView>
  </sheetViews>
  <sheetFormatPr defaultRowHeight="12.75" x14ac:dyDescent="0.2"/>
  <sheetData>
    <row r="1" spans="1:9" ht="42" customHeight="1" x14ac:dyDescent="0.2">
      <c r="A1" s="88" t="s">
        <v>74</v>
      </c>
      <c r="B1" s="89"/>
      <c r="C1" s="89"/>
      <c r="D1" s="89"/>
      <c r="E1" s="89"/>
      <c r="F1" s="89"/>
      <c r="G1" s="89"/>
      <c r="H1" s="89"/>
      <c r="I1" s="89"/>
    </row>
    <row r="2" spans="1:9" ht="57" customHeight="1" x14ac:dyDescent="0.2">
      <c r="A2" s="88" t="s">
        <v>75</v>
      </c>
      <c r="B2" s="89"/>
      <c r="C2" s="89"/>
      <c r="D2" s="89"/>
      <c r="E2" s="89"/>
      <c r="F2" s="89"/>
      <c r="G2" s="89"/>
      <c r="H2" s="89"/>
      <c r="I2" s="89"/>
    </row>
    <row r="3" spans="1:9" x14ac:dyDescent="0.2">
      <c r="A3" s="88" t="s">
        <v>76</v>
      </c>
      <c r="B3" s="89"/>
      <c r="C3" s="89"/>
      <c r="D3" s="89"/>
      <c r="E3" s="89"/>
      <c r="F3" s="89"/>
      <c r="G3" s="89"/>
      <c r="H3" s="89"/>
      <c r="I3" s="89"/>
    </row>
    <row r="4" spans="1:9" x14ac:dyDescent="0.2">
      <c r="A4" s="88" t="s">
        <v>77</v>
      </c>
      <c r="B4" s="89"/>
      <c r="C4" s="89"/>
      <c r="D4" s="89"/>
      <c r="E4" s="89"/>
      <c r="F4" s="89"/>
      <c r="G4" s="89"/>
      <c r="H4" s="89"/>
      <c r="I4" s="89"/>
    </row>
    <row r="5" spans="1:9" x14ac:dyDescent="0.2">
      <c r="A5" s="88" t="s">
        <v>78</v>
      </c>
      <c r="B5" s="89"/>
      <c r="C5" s="89"/>
      <c r="D5" s="89"/>
      <c r="E5" s="89"/>
      <c r="F5" s="89"/>
      <c r="G5" s="89"/>
      <c r="H5" s="89"/>
      <c r="I5" s="89"/>
    </row>
    <row r="6" spans="1:9" x14ac:dyDescent="0.2">
      <c r="A6" s="88" t="s">
        <v>79</v>
      </c>
      <c r="B6" s="89"/>
      <c r="C6" s="89"/>
      <c r="D6" s="89"/>
      <c r="E6" s="89"/>
      <c r="F6" s="89"/>
      <c r="G6" s="89"/>
      <c r="H6" s="89"/>
      <c r="I6" s="89"/>
    </row>
    <row r="7" spans="1:9" x14ac:dyDescent="0.2">
      <c r="A7" s="88" t="s">
        <v>80</v>
      </c>
      <c r="B7" s="89"/>
      <c r="C7" s="89"/>
      <c r="D7" s="89"/>
      <c r="E7" s="89"/>
      <c r="F7" s="89"/>
      <c r="G7" s="89"/>
      <c r="H7" s="89"/>
      <c r="I7" s="89"/>
    </row>
    <row r="8" spans="1:9" x14ac:dyDescent="0.2">
      <c r="A8" s="88" t="s">
        <v>81</v>
      </c>
      <c r="B8" s="89"/>
      <c r="C8" s="89"/>
      <c r="D8" s="89"/>
      <c r="E8" s="89"/>
      <c r="F8" s="89"/>
      <c r="G8" s="89"/>
      <c r="H8" s="89"/>
      <c r="I8" s="89"/>
    </row>
    <row r="9" spans="1:9" x14ac:dyDescent="0.2">
      <c r="A9" s="88" t="s">
        <v>82</v>
      </c>
      <c r="B9" s="89"/>
      <c r="C9" s="89"/>
      <c r="D9" s="89"/>
      <c r="E9" s="89"/>
      <c r="F9" s="89"/>
      <c r="G9" s="89"/>
      <c r="H9" s="89"/>
      <c r="I9" s="89"/>
    </row>
    <row r="10" spans="1:9" x14ac:dyDescent="0.2">
      <c r="A10" s="28" t="s">
        <v>83</v>
      </c>
    </row>
    <row r="11" spans="1:9" x14ac:dyDescent="0.2">
      <c r="A11" s="88" t="s">
        <v>84</v>
      </c>
      <c r="B11" s="89"/>
      <c r="C11" s="89"/>
      <c r="D11" s="89"/>
      <c r="E11" s="89"/>
      <c r="F11" s="89"/>
      <c r="G11" s="89"/>
      <c r="H11" s="89"/>
      <c r="I11" s="89"/>
    </row>
    <row r="12" spans="1:9" x14ac:dyDescent="0.2">
      <c r="A12" s="90" t="s">
        <v>85</v>
      </c>
      <c r="B12" s="82"/>
      <c r="C12" s="82"/>
      <c r="D12" s="82"/>
      <c r="E12" s="82"/>
      <c r="F12" s="82"/>
      <c r="G12" s="82"/>
      <c r="H12" s="82"/>
      <c r="I12" s="82"/>
    </row>
    <row r="13" spans="1:9" x14ac:dyDescent="0.2">
      <c r="A13" s="82"/>
      <c r="B13" s="82"/>
      <c r="C13" s="82"/>
      <c r="D13" s="82"/>
      <c r="E13" s="82"/>
      <c r="F13" s="82"/>
      <c r="G13" s="82"/>
      <c r="H13" s="82"/>
      <c r="I13" s="82"/>
    </row>
  </sheetData>
  <mergeCells count="11">
    <mergeCell ref="A11:I11"/>
    <mergeCell ref="A12:I13"/>
    <mergeCell ref="A5:I5"/>
    <mergeCell ref="A6:I6"/>
    <mergeCell ref="A7:I7"/>
    <mergeCell ref="A8:I8"/>
    <mergeCell ref="A1:I1"/>
    <mergeCell ref="A2:I2"/>
    <mergeCell ref="A3:I3"/>
    <mergeCell ref="A4:I4"/>
    <mergeCell ref="A9:I9"/>
  </mergeCells>
  <phoneticPr fontId="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27" sqref="B27"/>
    </sheetView>
  </sheetViews>
  <sheetFormatPr defaultRowHeight="12.75" x14ac:dyDescent="0.2"/>
  <cols>
    <col min="1" max="1" width="11.140625" customWidth="1"/>
    <col min="2" max="2" width="17.7109375" bestFit="1" customWidth="1"/>
    <col min="3" max="3" width="6" customWidth="1"/>
    <col min="4" max="4" width="10.85546875" bestFit="1" customWidth="1"/>
    <col min="5" max="5" width="5" bestFit="1" customWidth="1"/>
    <col min="6" max="6" width="8.42578125" bestFit="1" customWidth="1"/>
    <col min="7" max="7" width="6.5703125" bestFit="1" customWidth="1"/>
  </cols>
  <sheetData>
    <row r="1" spans="1:7" x14ac:dyDescent="0.2">
      <c r="A1" s="14" t="s">
        <v>101</v>
      </c>
      <c r="C1" s="91" t="s">
        <v>86</v>
      </c>
      <c r="D1" s="92"/>
      <c r="E1" s="92"/>
    </row>
    <row r="2" spans="1:7" x14ac:dyDescent="0.2">
      <c r="B2" s="25" t="s">
        <v>87</v>
      </c>
      <c r="C2" s="92"/>
      <c r="D2" s="92"/>
      <c r="E2" s="92"/>
      <c r="F2" s="27"/>
      <c r="G2" s="27" t="s">
        <v>88</v>
      </c>
    </row>
    <row r="3" spans="1:7" x14ac:dyDescent="0.2">
      <c r="A3" t="s">
        <v>89</v>
      </c>
      <c r="B3" s="36"/>
      <c r="C3" s="2"/>
      <c r="D3" s="34"/>
      <c r="E3" s="2"/>
      <c r="F3" s="2"/>
      <c r="G3" s="34"/>
    </row>
    <row r="4" spans="1:7" x14ac:dyDescent="0.2">
      <c r="A4" t="s">
        <v>90</v>
      </c>
      <c r="B4" s="36"/>
      <c r="C4" s="2"/>
      <c r="D4" s="34"/>
      <c r="E4" s="2"/>
      <c r="F4" s="2"/>
      <c r="G4" s="34"/>
    </row>
    <row r="5" spans="1:7" x14ac:dyDescent="0.2">
      <c r="A5" t="s">
        <v>91</v>
      </c>
      <c r="B5" s="36"/>
      <c r="C5" s="2"/>
      <c r="D5" s="34"/>
      <c r="E5" s="2"/>
      <c r="F5" s="2"/>
      <c r="G5" s="34"/>
    </row>
    <row r="6" spans="1:7" x14ac:dyDescent="0.2">
      <c r="A6" t="s">
        <v>92</v>
      </c>
      <c r="B6" s="36"/>
      <c r="C6" s="2"/>
      <c r="D6" s="34"/>
      <c r="E6" s="2"/>
      <c r="F6" s="2"/>
      <c r="G6" s="34"/>
    </row>
    <row r="7" spans="1:7" x14ac:dyDescent="0.2">
      <c r="A7" t="s">
        <v>93</v>
      </c>
      <c r="B7" s="36"/>
      <c r="C7" s="2"/>
      <c r="D7" s="34"/>
      <c r="E7" s="2"/>
      <c r="F7" s="2"/>
      <c r="G7" s="34"/>
    </row>
    <row r="8" spans="1:7" x14ac:dyDescent="0.2">
      <c r="A8" t="s">
        <v>94</v>
      </c>
      <c r="B8" s="36"/>
      <c r="C8" s="2"/>
      <c r="D8" s="34"/>
      <c r="E8" s="2"/>
      <c r="F8" s="2"/>
      <c r="G8" s="34"/>
    </row>
    <row r="9" spans="1:7" x14ac:dyDescent="0.2">
      <c r="A9" s="29" t="s">
        <v>2</v>
      </c>
      <c r="C9" s="2"/>
      <c r="D9" s="2"/>
      <c r="E9" s="2"/>
      <c r="F9" s="30"/>
      <c r="G9" s="37"/>
    </row>
    <row r="11" spans="1:7" x14ac:dyDescent="0.2">
      <c r="A11" s="14" t="s">
        <v>102</v>
      </c>
    </row>
    <row r="12" spans="1:7" x14ac:dyDescent="0.2">
      <c r="B12" s="25" t="s">
        <v>87</v>
      </c>
      <c r="C12" s="27" t="s">
        <v>95</v>
      </c>
      <c r="D12" s="27" t="s">
        <v>12</v>
      </c>
      <c r="E12" s="27" t="s">
        <v>56</v>
      </c>
      <c r="F12" s="27" t="s">
        <v>13</v>
      </c>
      <c r="G12" s="27" t="s">
        <v>88</v>
      </c>
    </row>
    <row r="13" spans="1:7" x14ac:dyDescent="0.2">
      <c r="A13" t="s">
        <v>89</v>
      </c>
      <c r="B13" s="36"/>
      <c r="C13" s="34"/>
      <c r="D13" s="34"/>
      <c r="E13" s="34"/>
      <c r="F13" s="34"/>
      <c r="G13" s="34"/>
    </row>
    <row r="14" spans="1:7" x14ac:dyDescent="0.2">
      <c r="A14" t="s">
        <v>90</v>
      </c>
      <c r="B14" s="36"/>
      <c r="C14" s="34"/>
      <c r="D14" s="34"/>
      <c r="E14" s="34"/>
      <c r="F14" s="34"/>
      <c r="G14" s="34"/>
    </row>
    <row r="15" spans="1:7" x14ac:dyDescent="0.2">
      <c r="A15" t="s">
        <v>91</v>
      </c>
      <c r="B15" s="36"/>
      <c r="C15" s="34"/>
      <c r="D15" s="34"/>
      <c r="E15" s="34"/>
      <c r="F15" s="34"/>
      <c r="G15" s="34"/>
    </row>
    <row r="16" spans="1:7" x14ac:dyDescent="0.2">
      <c r="A16" t="s">
        <v>92</v>
      </c>
      <c r="B16" s="36"/>
      <c r="C16" s="34"/>
      <c r="D16" s="34"/>
      <c r="E16" s="34"/>
      <c r="F16" s="34"/>
      <c r="G16" s="34"/>
    </row>
    <row r="17" spans="1:7" x14ac:dyDescent="0.2">
      <c r="A17" t="s">
        <v>93</v>
      </c>
      <c r="B17" s="36"/>
      <c r="C17" s="34"/>
      <c r="D17" s="34"/>
      <c r="E17" s="34"/>
      <c r="F17" s="34"/>
      <c r="G17" s="34"/>
    </row>
    <row r="18" spans="1:7" x14ac:dyDescent="0.2">
      <c r="A18" t="s">
        <v>94</v>
      </c>
      <c r="B18" s="36"/>
      <c r="C18" s="34"/>
      <c r="D18" s="34"/>
      <c r="E18" s="34"/>
      <c r="F18" s="34"/>
      <c r="G18" s="34"/>
    </row>
    <row r="19" spans="1:7" x14ac:dyDescent="0.2">
      <c r="A19" s="29" t="s">
        <v>2</v>
      </c>
      <c r="B19" s="38"/>
      <c r="C19" s="39"/>
      <c r="D19" s="39"/>
      <c r="E19" s="39"/>
      <c r="F19" s="39"/>
      <c r="G19" s="37"/>
    </row>
    <row r="21" spans="1:7" x14ac:dyDescent="0.2">
      <c r="A21" t="s">
        <v>96</v>
      </c>
      <c r="D21" s="40"/>
    </row>
  </sheetData>
  <mergeCells count="1">
    <mergeCell ref="C1:E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29" sqref="F29"/>
    </sheetView>
  </sheetViews>
  <sheetFormatPr defaultRowHeight="11.25" x14ac:dyDescent="0.2"/>
  <cols>
    <col min="1" max="1" width="11.42578125" style="4" customWidth="1"/>
    <col min="2" max="2" width="14.5703125" style="4" customWidth="1"/>
    <col min="3" max="3" width="15.5703125" style="4" customWidth="1"/>
    <col min="4" max="4" width="15" style="4" customWidth="1"/>
    <col min="5" max="16384" width="9.140625" style="4"/>
  </cols>
  <sheetData>
    <row r="1" spans="1:5" x14ac:dyDescent="0.2">
      <c r="A1" s="15" t="s">
        <v>14</v>
      </c>
    </row>
    <row r="2" spans="1:5" x14ac:dyDescent="0.2">
      <c r="A2" s="5" t="s">
        <v>212</v>
      </c>
    </row>
    <row r="3" spans="1:5" x14ac:dyDescent="0.2">
      <c r="A3" s="6" t="s">
        <v>16</v>
      </c>
      <c r="B3" s="6" t="s">
        <v>17</v>
      </c>
      <c r="C3" s="7" t="s">
        <v>18</v>
      </c>
    </row>
    <row r="4" spans="1:5" x14ac:dyDescent="0.2">
      <c r="A4" s="8" t="s">
        <v>11</v>
      </c>
      <c r="B4" s="3">
        <v>50000</v>
      </c>
      <c r="C4" s="61">
        <v>5000</v>
      </c>
    </row>
    <row r="5" spans="1:5" x14ac:dyDescent="0.2">
      <c r="A5" s="5" t="s">
        <v>213</v>
      </c>
      <c r="D5" s="5" t="s">
        <v>214</v>
      </c>
    </row>
    <row r="6" spans="1:5" x14ac:dyDescent="0.2">
      <c r="A6" s="9" t="s">
        <v>16</v>
      </c>
      <c r="B6" s="9" t="s">
        <v>17</v>
      </c>
      <c r="D6" s="9" t="s">
        <v>16</v>
      </c>
      <c r="E6" s="10" t="s">
        <v>17</v>
      </c>
    </row>
    <row r="7" spans="1:5" x14ac:dyDescent="0.2">
      <c r="A7" s="3" t="s">
        <v>11</v>
      </c>
      <c r="B7" s="3">
        <v>20000</v>
      </c>
      <c r="D7" s="3" t="s">
        <v>11</v>
      </c>
      <c r="E7" s="3">
        <v>25000</v>
      </c>
    </row>
    <row r="8" spans="1:5" x14ac:dyDescent="0.2">
      <c r="A8" s="5" t="s">
        <v>47</v>
      </c>
      <c r="D8" s="5" t="s">
        <v>99</v>
      </c>
    </row>
    <row r="9" spans="1:5" x14ac:dyDescent="0.2">
      <c r="A9" s="9" t="s">
        <v>19</v>
      </c>
      <c r="B9" s="9" t="s">
        <v>20</v>
      </c>
      <c r="C9" s="9" t="s">
        <v>1</v>
      </c>
      <c r="D9" s="6" t="s">
        <v>11</v>
      </c>
      <c r="E9" s="8"/>
    </row>
    <row r="10" spans="1:5" x14ac:dyDescent="0.2">
      <c r="A10" s="3" t="s">
        <v>21</v>
      </c>
      <c r="B10" s="3" t="s">
        <v>22</v>
      </c>
      <c r="C10" s="61">
        <v>30</v>
      </c>
      <c r="D10" s="3">
        <v>3</v>
      </c>
    </row>
    <row r="11" spans="1:5" x14ac:dyDescent="0.2">
      <c r="A11" s="5" t="s">
        <v>215</v>
      </c>
      <c r="D11" s="5" t="s">
        <v>216</v>
      </c>
    </row>
    <row r="12" spans="1:5" x14ac:dyDescent="0.2">
      <c r="A12" s="9" t="s">
        <v>19</v>
      </c>
      <c r="B12" s="9" t="s">
        <v>17</v>
      </c>
      <c r="D12" s="9" t="s">
        <v>19</v>
      </c>
      <c r="E12" s="9" t="s">
        <v>17</v>
      </c>
    </row>
    <row r="13" spans="1:5" x14ac:dyDescent="0.2">
      <c r="A13" s="3" t="s">
        <v>21</v>
      </c>
      <c r="B13" s="3">
        <v>120000</v>
      </c>
      <c r="D13" s="3" t="s">
        <v>21</v>
      </c>
      <c r="E13" s="3">
        <v>140000</v>
      </c>
    </row>
    <row r="15" spans="1:5" x14ac:dyDescent="0.2">
      <c r="A15" s="15" t="s">
        <v>28</v>
      </c>
    </row>
    <row r="16" spans="1:5" ht="14.25" x14ac:dyDescent="0.2">
      <c r="A16" s="24" t="s">
        <v>100</v>
      </c>
    </row>
    <row r="18" spans="1:3" x14ac:dyDescent="0.2">
      <c r="A18" s="5" t="s">
        <v>58</v>
      </c>
    </row>
    <row r="19" spans="1:3" x14ac:dyDescent="0.2">
      <c r="A19" s="4" t="s">
        <v>59</v>
      </c>
      <c r="C19" s="31"/>
    </row>
    <row r="20" spans="1:3" x14ac:dyDescent="0.2">
      <c r="A20" s="4" t="s">
        <v>60</v>
      </c>
      <c r="C20" s="31"/>
    </row>
    <row r="21" spans="1:3" x14ac:dyDescent="0.2">
      <c r="A21" s="4" t="s">
        <v>61</v>
      </c>
      <c r="C21" s="31"/>
    </row>
    <row r="22" spans="1:3" x14ac:dyDescent="0.2">
      <c r="A22" s="4" t="s">
        <v>62</v>
      </c>
      <c r="C22" s="31"/>
    </row>
    <row r="23" spans="1:3" x14ac:dyDescent="0.2">
      <c r="A23" s="4" t="s">
        <v>63</v>
      </c>
      <c r="C23" s="31"/>
    </row>
    <row r="26" spans="1:3" x14ac:dyDescent="0.2">
      <c r="A26" s="5"/>
    </row>
    <row r="31" spans="1:3" x14ac:dyDescent="0.2">
      <c r="C31" s="5"/>
    </row>
  </sheetData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D28" sqref="D28"/>
    </sheetView>
  </sheetViews>
  <sheetFormatPr defaultRowHeight="11.25" x14ac:dyDescent="0.2"/>
  <cols>
    <col min="1" max="1" width="11.42578125" style="4" customWidth="1"/>
    <col min="2" max="2" width="14.5703125" style="4" customWidth="1"/>
    <col min="3" max="3" width="15.5703125" style="4" customWidth="1"/>
    <col min="4" max="4" width="15" style="4" customWidth="1"/>
    <col min="5" max="16384" width="9.140625" style="4"/>
  </cols>
  <sheetData>
    <row r="1" spans="1:5" x14ac:dyDescent="0.2">
      <c r="A1" s="15" t="s">
        <v>14</v>
      </c>
    </row>
    <row r="2" spans="1:5" x14ac:dyDescent="0.2">
      <c r="A2" s="5" t="s">
        <v>212</v>
      </c>
    </row>
    <row r="3" spans="1:5" x14ac:dyDescent="0.2">
      <c r="A3" s="6" t="s">
        <v>16</v>
      </c>
      <c r="B3" s="6" t="s">
        <v>17</v>
      </c>
      <c r="C3" s="7" t="s">
        <v>18</v>
      </c>
    </row>
    <row r="4" spans="1:5" x14ac:dyDescent="0.2">
      <c r="A4" s="8" t="s">
        <v>11</v>
      </c>
      <c r="B4" s="3">
        <v>50000</v>
      </c>
      <c r="C4" s="61">
        <v>5000</v>
      </c>
    </row>
    <row r="5" spans="1:5" x14ac:dyDescent="0.2">
      <c r="A5" s="5" t="s">
        <v>213</v>
      </c>
      <c r="D5" s="5" t="s">
        <v>214</v>
      </c>
    </row>
    <row r="6" spans="1:5" x14ac:dyDescent="0.2">
      <c r="A6" s="9" t="s">
        <v>16</v>
      </c>
      <c r="B6" s="9" t="s">
        <v>17</v>
      </c>
      <c r="D6" s="9" t="s">
        <v>16</v>
      </c>
      <c r="E6" s="10" t="s">
        <v>17</v>
      </c>
    </row>
    <row r="7" spans="1:5" x14ac:dyDescent="0.2">
      <c r="A7" s="3" t="s">
        <v>11</v>
      </c>
      <c r="B7" s="3">
        <v>20000</v>
      </c>
      <c r="D7" s="3" t="s">
        <v>11</v>
      </c>
      <c r="E7" s="3">
        <v>25000</v>
      </c>
    </row>
    <row r="8" spans="1:5" x14ac:dyDescent="0.2">
      <c r="A8" s="5" t="s">
        <v>47</v>
      </c>
      <c r="D8" s="5" t="s">
        <v>99</v>
      </c>
    </row>
    <row r="9" spans="1:5" x14ac:dyDescent="0.2">
      <c r="A9" s="9" t="s">
        <v>19</v>
      </c>
      <c r="B9" s="9" t="s">
        <v>20</v>
      </c>
      <c r="C9" s="9" t="s">
        <v>1</v>
      </c>
      <c r="D9" s="6" t="s">
        <v>11</v>
      </c>
      <c r="E9" s="8"/>
    </row>
    <row r="10" spans="1:5" x14ac:dyDescent="0.2">
      <c r="A10" s="3" t="s">
        <v>21</v>
      </c>
      <c r="B10" s="3" t="s">
        <v>22</v>
      </c>
      <c r="C10" s="61">
        <v>30</v>
      </c>
      <c r="D10" s="3">
        <v>3</v>
      </c>
    </row>
    <row r="11" spans="1:5" x14ac:dyDescent="0.2">
      <c r="A11" s="5" t="s">
        <v>215</v>
      </c>
      <c r="D11" s="5" t="s">
        <v>216</v>
      </c>
    </row>
    <row r="12" spans="1:5" x14ac:dyDescent="0.2">
      <c r="A12" s="9" t="s">
        <v>19</v>
      </c>
      <c r="B12" s="9" t="s">
        <v>17</v>
      </c>
      <c r="D12" s="9" t="s">
        <v>19</v>
      </c>
      <c r="E12" s="9" t="s">
        <v>17</v>
      </c>
    </row>
    <row r="13" spans="1:5" x14ac:dyDescent="0.2">
      <c r="A13" s="3" t="s">
        <v>21</v>
      </c>
      <c r="B13" s="3">
        <v>120000</v>
      </c>
      <c r="D13" s="3" t="s">
        <v>21</v>
      </c>
      <c r="E13" s="3">
        <v>140000</v>
      </c>
    </row>
    <row r="15" spans="1:5" x14ac:dyDescent="0.2">
      <c r="A15" s="15" t="s">
        <v>28</v>
      </c>
    </row>
    <row r="16" spans="1:5" ht="14.25" x14ac:dyDescent="0.2">
      <c r="A16" s="24" t="s">
        <v>73</v>
      </c>
    </row>
    <row r="18" spans="1:3" x14ac:dyDescent="0.2">
      <c r="A18" s="5" t="s">
        <v>58</v>
      </c>
    </row>
    <row r="19" spans="1:3" x14ac:dyDescent="0.2">
      <c r="A19" s="4" t="s">
        <v>59</v>
      </c>
      <c r="C19" s="31"/>
    </row>
    <row r="20" spans="1:3" x14ac:dyDescent="0.2">
      <c r="A20" s="4" t="s">
        <v>60</v>
      </c>
      <c r="C20" s="31"/>
    </row>
    <row r="21" spans="1:3" x14ac:dyDescent="0.2">
      <c r="A21" s="4" t="s">
        <v>61</v>
      </c>
      <c r="C21" s="31"/>
    </row>
    <row r="22" spans="1:3" x14ac:dyDescent="0.2">
      <c r="A22" s="4" t="s">
        <v>62</v>
      </c>
      <c r="C22" s="31"/>
    </row>
    <row r="23" spans="1:3" x14ac:dyDescent="0.2">
      <c r="A23" s="4" t="s">
        <v>63</v>
      </c>
      <c r="C23" s="31"/>
    </row>
    <row r="26" spans="1:3" x14ac:dyDescent="0.2">
      <c r="A26" s="5" t="s">
        <v>64</v>
      </c>
    </row>
    <row r="27" spans="1:3" x14ac:dyDescent="0.2">
      <c r="A27" s="4" t="s">
        <v>65</v>
      </c>
      <c r="C27" s="31"/>
    </row>
    <row r="28" spans="1:3" x14ac:dyDescent="0.2">
      <c r="A28" s="4" t="s">
        <v>60</v>
      </c>
      <c r="C28" s="31"/>
    </row>
    <row r="29" spans="1:3" x14ac:dyDescent="0.2">
      <c r="A29" s="4" t="s">
        <v>66</v>
      </c>
      <c r="C29" s="31"/>
    </row>
    <row r="30" spans="1:3" x14ac:dyDescent="0.2">
      <c r="A30" s="4" t="s">
        <v>62</v>
      </c>
      <c r="C30" s="31"/>
    </row>
    <row r="31" spans="1:3" x14ac:dyDescent="0.2">
      <c r="A31" s="4" t="s">
        <v>67</v>
      </c>
      <c r="C31" s="32"/>
    </row>
  </sheetData>
  <phoneticPr fontId="4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6"/>
  <dimension ref="A1:G21"/>
  <sheetViews>
    <sheetView workbookViewId="0">
      <selection activeCell="H20" sqref="H20"/>
    </sheetView>
  </sheetViews>
  <sheetFormatPr defaultRowHeight="11.25" x14ac:dyDescent="0.2"/>
  <cols>
    <col min="1" max="1" width="11.42578125" style="4" customWidth="1"/>
    <col min="2" max="2" width="12" style="4" customWidth="1"/>
    <col min="3" max="3" width="15.5703125" style="4" customWidth="1"/>
    <col min="4" max="4" width="15" style="4" customWidth="1"/>
    <col min="5" max="16384" width="9.140625" style="4"/>
  </cols>
  <sheetData>
    <row r="1" spans="1:7" x14ac:dyDescent="0.2">
      <c r="A1" s="15" t="s">
        <v>14</v>
      </c>
      <c r="G1" s="15" t="s">
        <v>28</v>
      </c>
    </row>
    <row r="2" spans="1:7" x14ac:dyDescent="0.2">
      <c r="A2" s="5" t="s">
        <v>212</v>
      </c>
      <c r="G2" s="4" t="s">
        <v>220</v>
      </c>
    </row>
    <row r="3" spans="1:7" x14ac:dyDescent="0.2">
      <c r="A3" s="6" t="s">
        <v>16</v>
      </c>
      <c r="B3" s="6" t="s">
        <v>17</v>
      </c>
      <c r="C3" s="7" t="s">
        <v>18</v>
      </c>
      <c r="G3" s="4" t="s">
        <v>30</v>
      </c>
    </row>
    <row r="4" spans="1:7" x14ac:dyDescent="0.2">
      <c r="A4" s="8" t="s">
        <v>11</v>
      </c>
      <c r="B4" s="3">
        <v>20000</v>
      </c>
      <c r="C4" s="61">
        <v>5000</v>
      </c>
      <c r="G4" s="4" t="s">
        <v>31</v>
      </c>
    </row>
    <row r="5" spans="1:7" x14ac:dyDescent="0.2">
      <c r="A5" s="5" t="s">
        <v>213</v>
      </c>
      <c r="D5" s="5" t="s">
        <v>214</v>
      </c>
      <c r="G5" s="4" t="s">
        <v>221</v>
      </c>
    </row>
    <row r="6" spans="1:7" x14ac:dyDescent="0.2">
      <c r="A6" s="9" t="s">
        <v>16</v>
      </c>
      <c r="B6" s="9" t="s">
        <v>17</v>
      </c>
      <c r="D6" s="9" t="s">
        <v>16</v>
      </c>
      <c r="E6" s="10" t="s">
        <v>17</v>
      </c>
      <c r="G6" s="4" t="s">
        <v>222</v>
      </c>
    </row>
    <row r="7" spans="1:7" x14ac:dyDescent="0.2">
      <c r="A7" s="3" t="s">
        <v>11</v>
      </c>
      <c r="B7" s="3">
        <v>8000</v>
      </c>
      <c r="D7" s="3" t="s">
        <v>11</v>
      </c>
      <c r="E7" s="3">
        <v>10000</v>
      </c>
      <c r="G7" s="4" t="s">
        <v>34</v>
      </c>
    </row>
    <row r="8" spans="1:7" x14ac:dyDescent="0.2">
      <c r="A8" s="5" t="s">
        <v>47</v>
      </c>
      <c r="D8" s="5" t="s">
        <v>48</v>
      </c>
      <c r="G8" s="4" t="s">
        <v>35</v>
      </c>
    </row>
    <row r="9" spans="1:7" x14ac:dyDescent="0.2">
      <c r="A9" s="9" t="s">
        <v>19</v>
      </c>
      <c r="B9" s="9" t="s">
        <v>20</v>
      </c>
      <c r="C9" s="9" t="s">
        <v>1</v>
      </c>
      <c r="D9" s="6" t="s">
        <v>11</v>
      </c>
      <c r="E9" s="8"/>
      <c r="G9" s="4" t="s">
        <v>36</v>
      </c>
    </row>
    <row r="10" spans="1:7" x14ac:dyDescent="0.2">
      <c r="A10" s="3" t="s">
        <v>21</v>
      </c>
      <c r="B10" s="3" t="s">
        <v>22</v>
      </c>
      <c r="C10" s="61">
        <v>30</v>
      </c>
      <c r="D10" s="3">
        <v>3</v>
      </c>
    </row>
    <row r="11" spans="1:7" x14ac:dyDescent="0.2">
      <c r="A11" s="3" t="s">
        <v>23</v>
      </c>
      <c r="B11" s="3" t="s">
        <v>22</v>
      </c>
      <c r="C11" s="61">
        <v>20</v>
      </c>
      <c r="D11" s="3">
        <v>2</v>
      </c>
    </row>
    <row r="12" spans="1:7" x14ac:dyDescent="0.2">
      <c r="A12" s="3" t="s">
        <v>24</v>
      </c>
      <c r="B12" s="3" t="s">
        <v>25</v>
      </c>
      <c r="C12" s="61">
        <v>50</v>
      </c>
      <c r="D12" s="3">
        <v>5</v>
      </c>
    </row>
    <row r="13" spans="1:7" x14ac:dyDescent="0.2">
      <c r="A13" s="5" t="s">
        <v>215</v>
      </c>
      <c r="D13" s="5" t="s">
        <v>216</v>
      </c>
    </row>
    <row r="14" spans="1:7" x14ac:dyDescent="0.2">
      <c r="A14" s="9" t="s">
        <v>19</v>
      </c>
      <c r="B14" s="9" t="s">
        <v>17</v>
      </c>
      <c r="D14" s="9" t="s">
        <v>19</v>
      </c>
      <c r="E14" s="9" t="s">
        <v>17</v>
      </c>
    </row>
    <row r="15" spans="1:7" x14ac:dyDescent="0.2">
      <c r="A15" s="3" t="s">
        <v>21</v>
      </c>
      <c r="B15" s="3">
        <v>21000</v>
      </c>
      <c r="D15" s="3" t="s">
        <v>21</v>
      </c>
      <c r="E15" s="3">
        <v>25000</v>
      </c>
    </row>
    <row r="16" spans="1:7" x14ac:dyDescent="0.2">
      <c r="A16" s="3" t="s">
        <v>23</v>
      </c>
      <c r="B16" s="3">
        <v>17000</v>
      </c>
      <c r="D16" s="3" t="s">
        <v>23</v>
      </c>
      <c r="E16" s="3">
        <v>23000</v>
      </c>
    </row>
    <row r="17" spans="1:5" x14ac:dyDescent="0.2">
      <c r="A17" s="3" t="s">
        <v>24</v>
      </c>
      <c r="B17" s="3">
        <v>25000</v>
      </c>
      <c r="D17" s="3" t="s">
        <v>24</v>
      </c>
      <c r="E17" s="3">
        <v>30000</v>
      </c>
    </row>
    <row r="18" spans="1:5" x14ac:dyDescent="0.2">
      <c r="A18" s="5" t="s">
        <v>51</v>
      </c>
    </row>
    <row r="19" spans="1:5" x14ac:dyDescent="0.2">
      <c r="A19" s="9" t="s">
        <v>16</v>
      </c>
      <c r="B19" s="9" t="s">
        <v>26</v>
      </c>
      <c r="C19" s="9" t="s">
        <v>27</v>
      </c>
    </row>
    <row r="20" spans="1:5" x14ac:dyDescent="0.2">
      <c r="A20" s="3" t="s">
        <v>11</v>
      </c>
      <c r="B20" s="3">
        <v>4</v>
      </c>
      <c r="C20" s="61">
        <v>8</v>
      </c>
    </row>
    <row r="21" spans="1:5" x14ac:dyDescent="0.2">
      <c r="A21" s="5" t="s">
        <v>52</v>
      </c>
      <c r="E21" s="62">
        <v>20</v>
      </c>
    </row>
  </sheetData>
  <phoneticPr fontId="0" type="noConversion"/>
  <printOptions headings="1" gridLines="1" gridLinesSet="0"/>
  <pageMargins left="1.1417322834645669" right="0.35433070866141736" top="0.98425196850393704" bottom="0.98425196850393704" header="0.51181102362204722" footer="0.51181102362204722"/>
  <pageSetup paperSize="9" orientation="portrait" r:id="rId1"/>
  <headerFooter alignWithMargins="0">
    <oddHeader>&amp;CΕΦΑΡΜΟΓΗ # 8.
ΠΛΑΝΟ ΔΡΑΣΗΣ</oddHeader>
    <oddFooter>&amp;LΔρογκούλας Δημήτρης&amp;RΣΕΛΙΔΑ  115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10" workbookViewId="0">
      <selection activeCell="A10" sqref="A10"/>
    </sheetView>
  </sheetViews>
  <sheetFormatPr defaultRowHeight="11.25" x14ac:dyDescent="0.2"/>
  <cols>
    <col min="1" max="1" width="15.140625" style="4" customWidth="1"/>
    <col min="2" max="2" width="13.7109375" style="4" customWidth="1"/>
    <col min="3" max="3" width="15.85546875" style="4" customWidth="1"/>
    <col min="4" max="4" width="12" style="4" customWidth="1"/>
    <col min="5" max="5" width="14" style="4" customWidth="1"/>
    <col min="6" max="16384" width="9.140625" style="4"/>
  </cols>
  <sheetData>
    <row r="1" spans="1:4" x14ac:dyDescent="0.2">
      <c r="A1" s="15" t="str">
        <f>BUDGET2!G2</f>
        <v>1.Προυπολογισμός πωλήσεων (€)</v>
      </c>
    </row>
    <row r="2" spans="1:4" x14ac:dyDescent="0.2">
      <c r="A2" s="4" t="str">
        <f>BUDGET2!A2</f>
        <v>1. ΠΡΟΒΛΕΠΟΜΕΝΕΣ ΠΩΛΗΣΕΙΣ 2009</v>
      </c>
    </row>
    <row r="3" spans="1:4" x14ac:dyDescent="0.2">
      <c r="A3" s="9" t="str">
        <f>BUDGET2!A3</f>
        <v>ΠΡΟΙΟΝ</v>
      </c>
      <c r="B3" s="9" t="str">
        <f>BUDGET2!B3</f>
        <v>ΜΟΝΑΔΕΣ</v>
      </c>
      <c r="C3" s="9" t="str">
        <f>BUDGET2!C3</f>
        <v>ΤΙΜΗ ΜΟΝΑΔΑΣ</v>
      </c>
      <c r="D3" s="9" t="s">
        <v>2</v>
      </c>
    </row>
    <row r="4" spans="1:4" x14ac:dyDescent="0.2">
      <c r="A4" s="3" t="str">
        <f>BUDGET2!A4</f>
        <v>Α</v>
      </c>
      <c r="B4" s="41"/>
      <c r="C4" s="41"/>
      <c r="D4" s="42"/>
    </row>
    <row r="6" spans="1:4" x14ac:dyDescent="0.2">
      <c r="A6" s="15" t="str">
        <f>BUDGET2!G3</f>
        <v>2.Προυπολογισμός παραγωγής (ποσότητες)</v>
      </c>
    </row>
    <row r="7" spans="1:4" x14ac:dyDescent="0.2">
      <c r="A7" s="4" t="s">
        <v>217</v>
      </c>
      <c r="D7" s="41"/>
    </row>
    <row r="8" spans="1:4" x14ac:dyDescent="0.2">
      <c r="A8" s="4" t="s">
        <v>218</v>
      </c>
      <c r="D8" s="41"/>
    </row>
    <row r="9" spans="1:4" x14ac:dyDescent="0.2">
      <c r="A9" s="4" t="s">
        <v>219</v>
      </c>
      <c r="D9" s="41"/>
    </row>
    <row r="10" spans="1:4" x14ac:dyDescent="0.2">
      <c r="A10" s="4" t="s">
        <v>12</v>
      </c>
      <c r="D10" s="43"/>
    </row>
    <row r="12" spans="1:4" x14ac:dyDescent="0.2">
      <c r="A12" s="15" t="str">
        <f>BUDGET2!G4</f>
        <v>3.Προυπολογισμός αγοράς υλικών (ποσότητες)</v>
      </c>
    </row>
    <row r="13" spans="1:4" x14ac:dyDescent="0.2">
      <c r="A13" s="10" t="str">
        <f>A7</f>
        <v>ΕΠΙΘΥΜΗΤΑ ΑΠΟΘΕΜΑΤΑ 31/12/09</v>
      </c>
      <c r="D13" s="9" t="s">
        <v>53</v>
      </c>
    </row>
    <row r="14" spans="1:4" x14ac:dyDescent="0.2">
      <c r="A14" s="3" t="str">
        <f>BUDGET2!A10</f>
        <v>Α11</v>
      </c>
      <c r="B14" s="41"/>
      <c r="D14" s="41"/>
    </row>
    <row r="15" spans="1:4" x14ac:dyDescent="0.2">
      <c r="A15" s="3" t="str">
        <f>BUDGET2!A11</f>
        <v>Β11</v>
      </c>
      <c r="B15" s="41"/>
      <c r="D15" s="41"/>
    </row>
    <row r="16" spans="1:4" x14ac:dyDescent="0.2">
      <c r="A16" s="3" t="str">
        <f>BUDGET2!A12</f>
        <v>Ε11</v>
      </c>
      <c r="B16" s="41"/>
      <c r="D16" s="41"/>
    </row>
    <row r="17" spans="1:4" x14ac:dyDescent="0.2">
      <c r="A17" s="10" t="str">
        <f>A9</f>
        <v>ΠΡΟΒΛΕΠΟΜΕΝΑ ΑΠΟΘΕΜΑΤΑ 1/1/09</v>
      </c>
      <c r="D17" s="6" t="s">
        <v>13</v>
      </c>
    </row>
    <row r="18" spans="1:4" x14ac:dyDescent="0.2">
      <c r="A18" s="3" t="str">
        <f>BUDGET2!A10</f>
        <v>Α11</v>
      </c>
      <c r="B18" s="41"/>
      <c r="D18" s="44"/>
    </row>
    <row r="19" spans="1:4" x14ac:dyDescent="0.2">
      <c r="A19" s="3" t="str">
        <f>BUDGET2!A11</f>
        <v>Β11</v>
      </c>
      <c r="B19" s="41"/>
      <c r="D19" s="44"/>
    </row>
    <row r="20" spans="1:4" x14ac:dyDescent="0.2">
      <c r="A20" s="3" t="str">
        <f>BUDGET2!A12</f>
        <v>Ε11</v>
      </c>
      <c r="B20" s="41"/>
      <c r="D20" s="44"/>
    </row>
    <row r="22" spans="1:4" x14ac:dyDescent="0.2">
      <c r="A22" s="15" t="str">
        <f>BUDGET2!G5</f>
        <v>4.Προυπολογισμός αγοράς υλικών (€)</v>
      </c>
    </row>
    <row r="23" spans="1:4" x14ac:dyDescent="0.2">
      <c r="A23" s="9" t="str">
        <f>BUDGET2!A9</f>
        <v>ΑΡ.ΥΛΙΚΟΥ</v>
      </c>
      <c r="B23" s="9" t="str">
        <f>BUDGET2!C9</f>
        <v>ΤΙΜΗ ΑΓΟΡΑΣ</v>
      </c>
      <c r="C23" s="9" t="str">
        <f>D17</f>
        <v>ΑΓΟΡΕΣ</v>
      </c>
      <c r="D23" s="6" t="s">
        <v>2</v>
      </c>
    </row>
    <row r="24" spans="1:4" x14ac:dyDescent="0.2">
      <c r="A24" s="3" t="str">
        <f>BUDGET2!A10</f>
        <v>Α11</v>
      </c>
      <c r="B24" s="41"/>
      <c r="C24" s="45"/>
      <c r="D24" s="44"/>
    </row>
    <row r="25" spans="1:4" x14ac:dyDescent="0.2">
      <c r="A25" s="3" t="str">
        <f>BUDGET2!A11</f>
        <v>Β11</v>
      </c>
      <c r="B25" s="41"/>
      <c r="C25" s="45"/>
      <c r="D25" s="44"/>
    </row>
    <row r="26" spans="1:4" x14ac:dyDescent="0.2">
      <c r="A26" s="3" t="str">
        <f>BUDGET2!A12</f>
        <v>Ε11</v>
      </c>
      <c r="B26" s="41"/>
      <c r="C26" s="45"/>
      <c r="D26" s="44"/>
    </row>
    <row r="27" spans="1:4" x14ac:dyDescent="0.2">
      <c r="D27" s="46"/>
    </row>
    <row r="29" spans="1:4" x14ac:dyDescent="0.2">
      <c r="A29" s="15" t="str">
        <f>BUDGET2!G6</f>
        <v>5.Προυπολογισμός άμεσου εργατικού κόστους (€)</v>
      </c>
    </row>
    <row r="30" spans="1:4" x14ac:dyDescent="0.2">
      <c r="A30" s="3" t="str">
        <f>BUDGET2!B19</f>
        <v>ΩΡΕΣ/ΜΟΝΑΔΑ</v>
      </c>
      <c r="B30" s="3" t="str">
        <f>BUDGET2!C19</f>
        <v>ΑΜΟΙΒΗ/ΩΡΑ</v>
      </c>
      <c r="C30" s="3" t="str">
        <f>A10</f>
        <v>ΠΑΡΑΓΩΓΗ</v>
      </c>
      <c r="D30" s="6" t="str">
        <f>D23</f>
        <v>ΣΥΝΟΛΟ</v>
      </c>
    </row>
    <row r="31" spans="1:4" x14ac:dyDescent="0.2">
      <c r="A31" s="41"/>
      <c r="B31" s="41"/>
      <c r="C31" s="41"/>
      <c r="D31" s="43"/>
    </row>
    <row r="33" spans="1:5" x14ac:dyDescent="0.2">
      <c r="A33" s="15" t="str">
        <f>BUDGET2!G7</f>
        <v>6.Προυπολογισμός Γενικών Βιομηχανικών Εξόδων(ΓΒΕ)</v>
      </c>
    </row>
    <row r="34" spans="1:5" x14ac:dyDescent="0.2">
      <c r="A34" s="4" t="str">
        <f>BUDGET2!A21</f>
        <v>9. ΓΕΝΙΚΑ ΒΙΟΜΗΧΑΝΙΚΑ ΕΞΟΔΑ (ανα ώρα αμέσου εργασίας) =</v>
      </c>
      <c r="D34" s="31"/>
    </row>
    <row r="35" spans="1:5" x14ac:dyDescent="0.2">
      <c r="A35" s="4" t="s">
        <v>37</v>
      </c>
      <c r="D35" s="31"/>
    </row>
    <row r="36" spans="1:5" x14ac:dyDescent="0.2">
      <c r="A36" s="5" t="str">
        <f>D23</f>
        <v>ΣΥΝΟΛΟ</v>
      </c>
      <c r="D36" s="32"/>
      <c r="E36" s="5"/>
    </row>
    <row r="38" spans="1:5" x14ac:dyDescent="0.2">
      <c r="A38" s="15" t="str">
        <f>BUDGET2!G8</f>
        <v>7.Προυπολογισμός Κόστους ανα Μονάδα</v>
      </c>
    </row>
    <row r="39" spans="1:5" x14ac:dyDescent="0.2">
      <c r="A39" s="5" t="s">
        <v>15</v>
      </c>
    </row>
    <row r="40" spans="1:5" x14ac:dyDescent="0.2">
      <c r="A40" s="9" t="str">
        <f>A23</f>
        <v>ΑΡ.ΥΛΙΚΟΥ</v>
      </c>
      <c r="B40" s="9" t="str">
        <f>D13</f>
        <v>ΦΟΡΜΟΥΛΑ</v>
      </c>
      <c r="C40" s="9" t="str">
        <f>B23</f>
        <v>ΤΙΜΗ ΑΓΟΡΑΣ</v>
      </c>
      <c r="D40" s="9" t="s">
        <v>2</v>
      </c>
    </row>
    <row r="41" spans="1:5" x14ac:dyDescent="0.2">
      <c r="A41" s="3" t="str">
        <f>A24</f>
        <v>Α11</v>
      </c>
      <c r="B41" s="41"/>
      <c r="C41" s="45"/>
      <c r="D41" s="41"/>
    </row>
    <row r="42" spans="1:5" x14ac:dyDescent="0.2">
      <c r="A42" s="3" t="str">
        <f>A25</f>
        <v>Β11</v>
      </c>
      <c r="B42" s="41"/>
      <c r="C42" s="45"/>
      <c r="D42" s="41"/>
    </row>
    <row r="43" spans="1:5" x14ac:dyDescent="0.2">
      <c r="A43" s="3" t="str">
        <f>A26</f>
        <v>Ε11</v>
      </c>
      <c r="B43" s="41"/>
      <c r="C43" s="45"/>
      <c r="D43" s="41"/>
    </row>
    <row r="44" spans="1:5" x14ac:dyDescent="0.2">
      <c r="A44" s="5" t="s">
        <v>38</v>
      </c>
      <c r="D44" s="44"/>
    </row>
    <row r="45" spans="1:5" x14ac:dyDescent="0.2">
      <c r="A45" s="9" t="str">
        <f>A30</f>
        <v>ΩΡΕΣ/ΜΟΝΑΔΑ</v>
      </c>
      <c r="B45" s="9" t="str">
        <f>B30</f>
        <v>ΑΜΟΙΒΗ/ΩΡΑ</v>
      </c>
      <c r="C45" s="9"/>
      <c r="D45" s="9" t="str">
        <f>D40</f>
        <v>ΣΥΝΟΛΟ</v>
      </c>
    </row>
    <row r="46" spans="1:5" x14ac:dyDescent="0.2">
      <c r="A46" s="41"/>
      <c r="B46" s="41"/>
      <c r="C46" s="3"/>
      <c r="D46" s="44"/>
    </row>
    <row r="47" spans="1:5" x14ac:dyDescent="0.2">
      <c r="A47" s="5" t="s">
        <v>39</v>
      </c>
    </row>
    <row r="48" spans="1:5" x14ac:dyDescent="0.2">
      <c r="A48" s="9" t="str">
        <f>A45</f>
        <v>ΩΡΕΣ/ΜΟΝΑΔΑ</v>
      </c>
      <c r="B48" s="9" t="s">
        <v>40</v>
      </c>
      <c r="C48" s="9"/>
      <c r="D48" s="9" t="str">
        <f>D45</f>
        <v>ΣΥΝΟΛΟ</v>
      </c>
    </row>
    <row r="49" spans="1:4" x14ac:dyDescent="0.2">
      <c r="A49" s="41"/>
      <c r="B49" s="41"/>
      <c r="C49" s="3"/>
      <c r="D49" s="44"/>
    </row>
    <row r="50" spans="1:4" x14ac:dyDescent="0.2">
      <c r="A50" s="5" t="s">
        <v>41</v>
      </c>
      <c r="D50" s="43"/>
    </row>
    <row r="52" spans="1:4" x14ac:dyDescent="0.2">
      <c r="A52" s="15" t="str">
        <f>BUDGET2!G9</f>
        <v>8.Προυπολογισμός Αποτελεσμάτων.</v>
      </c>
    </row>
    <row r="53" spans="1:4" x14ac:dyDescent="0.2">
      <c r="A53" s="4" t="s">
        <v>0</v>
      </c>
      <c r="C53" s="41"/>
    </row>
    <row r="54" spans="1:4" x14ac:dyDescent="0.2">
      <c r="A54" s="4" t="s">
        <v>42</v>
      </c>
      <c r="C54" s="41"/>
    </row>
    <row r="55" spans="1:4" x14ac:dyDescent="0.2">
      <c r="A55" s="4" t="s">
        <v>43</v>
      </c>
      <c r="C55" s="47"/>
    </row>
  </sheetData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14</vt:i4>
      </vt:variant>
    </vt:vector>
  </HeadingPairs>
  <TitlesOfParts>
    <vt:vector size="14" baseType="lpstr">
      <vt:lpstr>ΕΙΣΑΓΩΓΗ</vt:lpstr>
      <vt:lpstr>BUDGET</vt:lpstr>
      <vt:lpstr>ΚΟΤΣΟΒΟΛΟΣ</vt:lpstr>
      <vt:lpstr>ΚΕΙΚ</vt:lpstr>
      <vt:lpstr>ΚΕΙΚ-ΠΛΑΙΣΙΟ</vt:lpstr>
      <vt:lpstr>ΠΑΡΑΓΩΓΗ</vt:lpstr>
      <vt:lpstr>ΑΓΟΡΕΣ</vt:lpstr>
      <vt:lpstr>BUDGET2</vt:lpstr>
      <vt:lpstr>BUDGET2-ΠΛΑΙΣΙΟ</vt:lpstr>
      <vt:lpstr>BUDGET2-ΛΥΣΗ</vt:lpstr>
      <vt:lpstr>BUDGET2-ΛΥΣΗ-ΠΕΚ</vt:lpstr>
      <vt:lpstr>BUDGET3</vt:lpstr>
      <vt:lpstr>BUDGET3-ΠΛΑΙΣΙΟ</vt:lpstr>
      <vt:lpstr>BUDGET3-ΛΥΣΗ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Valued Acer Customer</cp:lastModifiedBy>
  <cp:lastPrinted>2003-03-13T20:20:12Z</cp:lastPrinted>
  <dcterms:created xsi:type="dcterms:W3CDTF">2001-08-05T16:03:55Z</dcterms:created>
  <dcterms:modified xsi:type="dcterms:W3CDTF">2011-01-13T19:38:53Z</dcterms:modified>
</cp:coreProperties>
</file>