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5" windowWidth="11340" windowHeight="6540" activeTab="1"/>
  </bookViews>
  <sheets>
    <sheet name="ΕΙΣΑΓΩΓΗ" sheetId="29" r:id="rId1"/>
    <sheet name="ΤΥΠΟΙ" sheetId="28" r:id="rId2"/>
    <sheet name="ΝΣ-1" sheetId="27" r:id="rId3"/>
    <sheet name="ΝΣ-2" sheetId="26" r:id="rId4"/>
    <sheet name="BEP" sheetId="13" r:id="rId5"/>
    <sheet name="BEP-ΛΥΣΗ-S" sheetId="30" r:id="rId6"/>
    <sheet name="BEP1" sheetId="4" r:id="rId7"/>
    <sheet name="BEP1-ΛΥΣΗ-S" sheetId="31" r:id="rId8"/>
    <sheet name="ΣΤΑΡ-ΕΜΠ-ΠΛΑΙΣΙΟ" sheetId="24" r:id="rId9"/>
    <sheet name="ΣΤΑΡ-ΕΙΣ-ΠΛΑΙΣΙΟ" sheetId="22" r:id="rId10"/>
    <sheet name="ΣΤΑΡ-ΠΑΡ-ΠΛΑΙΣΙΟ" sheetId="20" r:id="rId11"/>
  </sheets>
  <calcPr calcId="144525"/>
</workbook>
</file>

<file path=xl/calcChain.xml><?xml version="1.0" encoding="utf-8"?>
<calcChain xmlns="http://schemas.openxmlformats.org/spreadsheetml/2006/main">
  <c r="B28" i="31" l="1"/>
  <c r="C28" i="31"/>
  <c r="D28" i="31"/>
  <c r="F28" i="31"/>
  <c r="E28" i="31"/>
  <c r="B27" i="31"/>
  <c r="C27" i="31"/>
  <c r="D27" i="31"/>
  <c r="F27" i="31"/>
  <c r="E27" i="31"/>
  <c r="B26" i="31"/>
  <c r="C26" i="31"/>
  <c r="D26" i="31"/>
  <c r="E26" i="31"/>
  <c r="F26" i="31"/>
  <c r="B25" i="31"/>
  <c r="C25" i="31"/>
  <c r="D25" i="31"/>
  <c r="F25" i="31"/>
  <c r="E25" i="31"/>
  <c r="B24" i="31"/>
  <c r="C24" i="31"/>
  <c r="D24" i="31"/>
  <c r="E24" i="31"/>
  <c r="F24" i="31"/>
  <c r="B23" i="31"/>
  <c r="C23" i="31"/>
  <c r="D23" i="31"/>
  <c r="E23" i="31"/>
  <c r="F23" i="31"/>
  <c r="B20" i="31"/>
  <c r="C20" i="31"/>
  <c r="D20" i="31"/>
  <c r="D22" i="31"/>
  <c r="F22" i="31"/>
  <c r="E22" i="31"/>
  <c r="B22" i="31"/>
  <c r="C22" i="31"/>
  <c r="D21" i="31"/>
  <c r="E21" i="31"/>
  <c r="F21" i="31"/>
  <c r="B21" i="31"/>
  <c r="C21" i="31"/>
  <c r="E20" i="31"/>
  <c r="F20" i="31"/>
  <c r="D47" i="30"/>
  <c r="D48" i="30"/>
  <c r="D49" i="30"/>
  <c r="D50" i="30"/>
  <c r="D51" i="30"/>
  <c r="C47" i="30"/>
  <c r="C48" i="30"/>
  <c r="C49" i="30"/>
  <c r="C51" i="30"/>
  <c r="C50" i="30"/>
  <c r="B47" i="30"/>
  <c r="B48" i="30"/>
  <c r="B49" i="30"/>
  <c r="B51" i="30"/>
  <c r="B50" i="30"/>
  <c r="D39" i="30"/>
  <c r="D40" i="30"/>
  <c r="D41" i="30"/>
  <c r="D42" i="30"/>
  <c r="D43" i="30"/>
  <c r="C39" i="30"/>
  <c r="C40" i="30"/>
  <c r="C41" i="30"/>
  <c r="C43" i="30"/>
  <c r="C42" i="30"/>
  <c r="B39" i="30"/>
  <c r="B40" i="30"/>
  <c r="B41" i="30"/>
  <c r="B42" i="30"/>
  <c r="B43" i="30"/>
  <c r="D31" i="30"/>
  <c r="D32" i="30"/>
  <c r="D33" i="30"/>
  <c r="D34" i="30"/>
  <c r="D35" i="30"/>
  <c r="C31" i="30"/>
  <c r="C32" i="30"/>
  <c r="C33" i="30"/>
  <c r="C35" i="30"/>
  <c r="C34" i="30"/>
  <c r="B31" i="30"/>
  <c r="B32" i="30"/>
  <c r="B33" i="30"/>
  <c r="B34" i="30"/>
  <c r="B35" i="30"/>
  <c r="D23" i="30"/>
  <c r="D24" i="30"/>
  <c r="D25" i="30"/>
  <c r="D26" i="30"/>
  <c r="D27" i="30"/>
  <c r="C23" i="30"/>
  <c r="C24" i="30"/>
  <c r="C25" i="30"/>
  <c r="C27" i="30"/>
  <c r="C26" i="30"/>
  <c r="B23" i="30"/>
  <c r="B24" i="30"/>
  <c r="B25" i="30"/>
  <c r="B26" i="30"/>
  <c r="B27" i="30"/>
  <c r="D15" i="30"/>
  <c r="D16" i="30"/>
  <c r="D17" i="30"/>
  <c r="D18" i="30"/>
  <c r="D19" i="30"/>
  <c r="C15" i="30"/>
  <c r="C16" i="30"/>
  <c r="C17" i="30"/>
  <c r="C19" i="30"/>
  <c r="C18" i="30"/>
  <c r="B15" i="30"/>
  <c r="B16" i="30"/>
  <c r="B17" i="30"/>
  <c r="B18" i="30"/>
  <c r="B19" i="30"/>
  <c r="B8" i="26"/>
  <c r="A21" i="26"/>
  <c r="C21" i="26"/>
  <c r="C20" i="26"/>
  <c r="C19" i="26"/>
  <c r="C18" i="26"/>
  <c r="C17" i="26"/>
  <c r="C16" i="26"/>
  <c r="C15" i="26"/>
  <c r="C14" i="26"/>
  <c r="C13" i="26"/>
  <c r="C12" i="26"/>
  <c r="B11" i="26"/>
  <c r="D11" i="26"/>
  <c r="C11" i="26"/>
  <c r="E11" i="26"/>
  <c r="F11" i="26"/>
  <c r="B9" i="26"/>
  <c r="B7" i="27"/>
  <c r="A20" i="27"/>
  <c r="B20" i="27"/>
  <c r="F20" i="27"/>
  <c r="D20" i="27"/>
  <c r="C20" i="27"/>
  <c r="E20" i="27"/>
  <c r="A19" i="27"/>
  <c r="B19" i="27"/>
  <c r="F19" i="27"/>
  <c r="D19" i="27"/>
  <c r="C19" i="27"/>
  <c r="E19" i="27"/>
  <c r="A18" i="27"/>
  <c r="B18" i="27"/>
  <c r="F18" i="27"/>
  <c r="D18" i="27"/>
  <c r="C18" i="27"/>
  <c r="E18" i="27"/>
  <c r="A17" i="27"/>
  <c r="B17" i="27"/>
  <c r="F17" i="27"/>
  <c r="D17" i="27"/>
  <c r="C17" i="27"/>
  <c r="E17" i="27"/>
  <c r="A16" i="27"/>
  <c r="B16" i="27"/>
  <c r="C16" i="27"/>
  <c r="A15" i="27"/>
  <c r="B15" i="27"/>
  <c r="C15" i="27"/>
  <c r="A14" i="27"/>
  <c r="B14" i="27"/>
  <c r="C14" i="27"/>
  <c r="A13" i="27"/>
  <c r="B13" i="27"/>
  <c r="C13" i="27"/>
  <c r="A12" i="27"/>
  <c r="B12" i="27"/>
  <c r="C12" i="27"/>
  <c r="A11" i="27"/>
  <c r="B11" i="27"/>
  <c r="C11" i="27"/>
  <c r="B10" i="27"/>
  <c r="F10" i="27"/>
  <c r="D10" i="27"/>
  <c r="C10" i="27"/>
  <c r="E10" i="27"/>
  <c r="B8" i="27"/>
  <c r="D11" i="27"/>
  <c r="E11" i="27"/>
  <c r="F11" i="27"/>
  <c r="D12" i="27"/>
  <c r="E12" i="27"/>
  <c r="F12" i="27"/>
  <c r="D13" i="27"/>
  <c r="E13" i="27"/>
  <c r="F13" i="27"/>
  <c r="D14" i="27"/>
  <c r="E14" i="27"/>
  <c r="F14" i="27"/>
  <c r="D15" i="27"/>
  <c r="E15" i="27"/>
  <c r="F15" i="27"/>
  <c r="D16" i="27"/>
  <c r="E16" i="27"/>
  <c r="F16" i="27"/>
  <c r="B21" i="26"/>
  <c r="D21" i="26"/>
  <c r="E21" i="26"/>
  <c r="A12" i="26"/>
  <c r="A13" i="26"/>
  <c r="A14" i="26"/>
  <c r="A15" i="26"/>
  <c r="A16" i="26"/>
  <c r="A17" i="26"/>
  <c r="A18" i="26"/>
  <c r="A19" i="26"/>
  <c r="A20" i="26"/>
  <c r="B20" i="26"/>
  <c r="D20" i="26"/>
  <c r="E20" i="26"/>
  <c r="B18" i="26"/>
  <c r="D18" i="26"/>
  <c r="E18" i="26"/>
  <c r="B16" i="26"/>
  <c r="D16" i="26"/>
  <c r="E16" i="26"/>
  <c r="B14" i="26"/>
  <c r="D14" i="26"/>
  <c r="E14" i="26"/>
  <c r="B12" i="26"/>
  <c r="D12" i="26"/>
  <c r="E12" i="26"/>
  <c r="F21" i="26"/>
  <c r="B19" i="26"/>
  <c r="D19" i="26"/>
  <c r="E19" i="26"/>
  <c r="B17" i="26"/>
  <c r="D17" i="26"/>
  <c r="E17" i="26"/>
  <c r="B15" i="26"/>
  <c r="D15" i="26"/>
  <c r="E15" i="26"/>
  <c r="B13" i="26"/>
  <c r="D13" i="26"/>
  <c r="E13" i="26"/>
  <c r="F13" i="26"/>
  <c r="F15" i="26"/>
  <c r="F17" i="26"/>
  <c r="F19" i="26"/>
  <c r="F12" i="26"/>
  <c r="F14" i="26"/>
  <c r="F16" i="26"/>
  <c r="F18" i="26"/>
  <c r="F20" i="26"/>
</calcChain>
</file>

<file path=xl/sharedStrings.xml><?xml version="1.0" encoding="utf-8"?>
<sst xmlns="http://schemas.openxmlformats.org/spreadsheetml/2006/main" count="230" uniqueCount="86">
  <si>
    <t>Σταθερές δαπάνες</t>
  </si>
  <si>
    <t>Μεταβλητό κόστος/μονάδα</t>
  </si>
  <si>
    <t>Τιμή πώλησης</t>
  </si>
  <si>
    <t>Να ευρεθούν τα λειτουργικά κέρδη για τα παρακάτω επίπεδα πωλήσεων σε τεμάχια.</t>
  </si>
  <si>
    <t>ΕΠΙΧΕΙΡΗΣΗ</t>
  </si>
  <si>
    <t>Α</t>
  </si>
  <si>
    <t>Β</t>
  </si>
  <si>
    <t>Γ</t>
  </si>
  <si>
    <t>ΠΩΛΗΣΕΙΣ</t>
  </si>
  <si>
    <t>ΜΙΚΤΟ ΚΕΡΔΟΣ</t>
  </si>
  <si>
    <t>ΜΕΤΑΒΛΗΤΕΣ ΔΑΠΑΝΕΣ</t>
  </si>
  <si>
    <t>ΣΤΑΘΕΡΕΣ ΔΑΠΑΝΕΣ</t>
  </si>
  <si>
    <t>ΛΕΙΤΟΥΡΓΙΚΟ ΚΕΡΔΟΣ</t>
  </si>
  <si>
    <t>ΝΕΚΡΟ ΣΗΜΕΙΟ</t>
  </si>
  <si>
    <t>Δίδονται τα παρακάτω προυπολογισθέντα στοιχεία έτους 2004</t>
  </si>
  <si>
    <t>Να υπολογισθεί το αναμενόμενο κέρδος σε κάθε μια από τις παρακάτω περιπτώσεις</t>
  </si>
  <si>
    <t>Το αναμενόμενο κέρδος σύμφωνα με τα αρχικά δεδομένα</t>
  </si>
  <si>
    <t>αύξηση στο συνολικό περιθώριο συνεισφοράς, κρατώντας τις πωλήσεις σταθερές.</t>
  </si>
  <si>
    <t>μείωση στο συνολικό περιθώριο συνεισφοράς, κρατώντας τις πωλήσεις σταθερές.</t>
  </si>
  <si>
    <t>αύξηση στις σταθερές δαπάνες.</t>
  </si>
  <si>
    <t>μείωση στις σταθερές δαπάνες.</t>
  </si>
  <si>
    <t>μείωση στις πωλήσεις.</t>
  </si>
  <si>
    <t>αύξηση στις πωλήσεις.</t>
  </si>
  <si>
    <r>
      <t xml:space="preserve">αύξηση στις σταθερές δαπάνες </t>
    </r>
    <r>
      <rPr>
        <b/>
        <u/>
        <sz val="10"/>
        <rFont val="Arial Greek"/>
        <charset val="161"/>
      </rPr>
      <t>και</t>
    </r>
  </si>
  <si>
    <t>μείωση στις μεταβλητές δαπάνες.</t>
  </si>
  <si>
    <t>ΣΥΝΟΛΙΚΟ ΠΕΡΙΘΩΡΙΟ ΣΥΝΕΙΣΦΟΡΑΣ</t>
  </si>
  <si>
    <t>ΚΕΡΔΟΣ</t>
  </si>
  <si>
    <t>TEM.100000-ΕΠΙΧΕΙΡΗΣΗ=</t>
  </si>
  <si>
    <t>TEM.200000-ΕΠΙΧΕΙΡΗΣΗ=</t>
  </si>
  <si>
    <t>TEM.300000-ΕΠΙΧΕΙΡΗΣΗ=</t>
  </si>
  <si>
    <t>TEM.400000-ΕΠΙΧΕΙΡΗΣΗ=</t>
  </si>
  <si>
    <t>TEM.500000-ΕΠΙΧΕΙΡΗΣΗ=</t>
  </si>
  <si>
    <t>ΠΑΓΙΑ</t>
  </si>
  <si>
    <t>Τί συμπεραίνετε;</t>
  </si>
  <si>
    <r>
      <t xml:space="preserve"> Η ΣΤΑΡ Ε.Π.Ε. είναι μία </t>
    </r>
    <r>
      <rPr>
        <b/>
        <i/>
        <u/>
        <sz val="12"/>
        <rFont val="Arial"/>
        <family val="2"/>
      </rPr>
      <t>εταιρία</t>
    </r>
    <r>
      <rPr>
        <b/>
        <sz val="12"/>
        <rFont val="Arial"/>
        <family val="2"/>
      </rPr>
      <t xml:space="preserve"> </t>
    </r>
    <r>
      <rPr>
        <b/>
        <i/>
        <u/>
        <sz val="12"/>
        <rFont val="Arial"/>
        <family val="2"/>
      </rPr>
      <t>εμπορίας</t>
    </r>
    <r>
      <rPr>
        <sz val="12"/>
        <rFont val="Arial"/>
        <family val="2"/>
      </rPr>
      <t xml:space="preserve"> αποκλειστικά και μόνο γραφείων για Ηλεκτρονικούς Υπολογιστές. Αποτελείται από 3 εταίρους: Τον Κώστα Παππά, τον Γιάννη Παππά, αδελφό του Κώστα, και τον Ανδρέα Στεργίου.</t>
    </r>
  </si>
  <si>
    <t>Η τιμή αγοράς ενός τεμαχίου είναι 100 ευρώ.</t>
  </si>
  <si>
    <t>Τα πάγια έξοδα της επιχείρησης μηνιαίως είναι:</t>
  </si>
  <si>
    <t>Ενοίκιο 900 ευρώ, Γραμματέας 800 ευρώ, Ασφάλεια πυρός- κλοπής  300 ευρώ.</t>
  </si>
  <si>
    <t>ΖΗΤΕΙΤΑΙ</t>
  </si>
  <si>
    <t>1.1. Το Νεκρό Σημείο σε τεμάχια.</t>
  </si>
  <si>
    <t>1.2. Το Νεκρό Σημείο σε πωλήσεις(δραχμές).</t>
  </si>
  <si>
    <t>1.3. Το Νεκρό Σημείο σε τεμάχια για μηνιαίο κέρδος 6.000 ευρώ.</t>
  </si>
  <si>
    <t>ΠΟΣΟΤΗΤΑ</t>
  </si>
  <si>
    <r>
      <t xml:space="preserve"> Η ΣΤΑΡ Ε.Π.Ε. είναι μία </t>
    </r>
    <r>
      <rPr>
        <b/>
        <i/>
        <u/>
        <sz val="12"/>
        <rFont val="Arial"/>
        <family val="2"/>
      </rPr>
      <t>εισαγωγική εταιρία εμπορίας</t>
    </r>
    <r>
      <rPr>
        <sz val="12"/>
        <rFont val="Arial"/>
        <family val="2"/>
      </rPr>
      <t xml:space="preserve"> αποκλειστικά και μόνο γραφείων για Ηλεκτρονικούς Υπολογιστές. Αποτελείται από 3 εταίρους: Τον Κώστα Παππά, τον Γιάννη Παππά, αδελφό του Κώστα, και τον Ανδρέα Στεργίου.</t>
    </r>
  </si>
  <si>
    <t>Η εταιρία εισαγάγει το γραφείο από την Κίνα στην τιμή των 90 δολαρίων ανά τεμάχιο. Με κάθε εισαγωγή 100 τεμαχίων πληρώνει σε δασμούς 300 ευρώ, μεταφορικά 500 ευρώ, ασφάλιστρα 100 ευρώ και εκτελωνιστικά 100 ευρώ. ( Ε 1 = $ 0.9)</t>
  </si>
  <si>
    <r>
      <t xml:space="preserve"> Η ΣΤΑΡ Ε.Π.Ε. είναι μία </t>
    </r>
    <r>
      <rPr>
        <b/>
        <i/>
        <u/>
        <sz val="12"/>
        <rFont val="Arial"/>
        <family val="2"/>
      </rPr>
      <t>βιοτεχνία</t>
    </r>
    <r>
      <rPr>
        <sz val="12"/>
        <rFont val="Arial"/>
        <family val="2"/>
      </rPr>
      <t xml:space="preserve"> κατασκευής αποκλειστικά και μόνο γραφείων για Ηλεκτρονικούς Υπολογιστές. Αποτελείται από 3 εταίρους: Τον Κώστα Παππά, τον Γιάννη Παππά, αδελφό του Κώστα, και τον Ανδρέα Στεργίου.</t>
    </r>
  </si>
  <si>
    <t>Για την κατασκευή ενός γραφείου απαιτούνται 2 τετρ.μέτρα ξύλου ποιότητας Α (τιμή αγοράς :15 ευρώ/τ.μ.),1 τετρ.μέτρο ξύλου ποιότητας Β (τιμή αγοράς: 10ευρώ /τ.μ.) και 2 ώρες εργασίας(ωριαία αποζημίωση: 5 ευρώ).</t>
  </si>
  <si>
    <t>ΓΕΙΑ ΣΑΣ</t>
  </si>
  <si>
    <t>ΕΚΠΑΙΔΕΥΤΙΚΟΙ ΣΤΟΧΟΙ</t>
  </si>
  <si>
    <t>Διάκριση κόστους σε πάγιο και μεταβλητό.</t>
  </si>
  <si>
    <t>Κατανόηση Νεκρού Σημείου.</t>
  </si>
  <si>
    <t>Κατανόηση εμπορικής, εισαγωγικής και παραγωγικής επιχείρησης.</t>
  </si>
  <si>
    <t>Κατανόηση Νεκρού Σημείου με στόχο ορισμένο κέρδους.</t>
  </si>
  <si>
    <t>ΕΛΕΓΧΟΣ</t>
  </si>
  <si>
    <t>ΤΕΛΟΣ ΕΡΓΑΣΤΗΡΙΟΥ</t>
  </si>
  <si>
    <t>Συνιστούμε την μελέτη των ΦΥΛΛΩΝ που λύσαμε, στο σπίτι.</t>
  </si>
  <si>
    <t>ΕΠΙΛΥΟΥΜΕ ΤΟ ΦΥΛΛΟ ΒΕΡ (20')</t>
  </si>
  <si>
    <t>ΕΠΙΛΥΟΥΜΕ ΤΟ ΦΥΛΛΟ ΒΕΡ1 (20')</t>
  </si>
  <si>
    <t>ΕΠΙΛΥΟΥΜΕ ΤΟ ΦΥΛΛΟ ΣΤΑΡ-ΕΜΠ-ΠΛΑΙΣΙΟ (15')</t>
  </si>
  <si>
    <t>ΕΠΙΛΥΟΥΜΕ ΤΟ ΦΥΛΛΟ ΣΤΑΡ-ΕΙΣ-ΠΛΑΙΣΙΟ (15')</t>
  </si>
  <si>
    <t>ΕΠΙΛΥΟΥΜΕ ΤΟ ΦΥΛΛΟ ΣΤΑΡ-ΠΑΡ-ΠΛΑΙΣΙΟ (15')</t>
  </si>
  <si>
    <t>Οταν Εσοδα - Εξοδα = 0 ----&gt; Εσ = Εξ  ---&gt; ΤΙΜΗ ΠΩΛΗΣΗΣ  Χ  ΠΟΣΟΤΗΤΑ = ΠΑΓΙΑ + ΜΕΤΑΒΛΗΤΑ ΕΞΟΔΑ---&gt;</t>
  </si>
  <si>
    <t>----&gt; ΤΠ Χ ΠΟΣ  =  ΠΑΓΙΑ + (ΠΟΣ Χ ΤΑ) ----&gt; ΠΟΣ(ΤΠ-ΤΑ) = ΠΑΓΙΑ-----&gt; ΠΟΣ = ΠΑΓΙΑ / (ΤΠ-ΤΑ)</t>
  </si>
  <si>
    <t>Α) ΣΕ ΤΕΜΑΧΙΑ =  ΠΑΓΙΑ / (ΤΠ-ΤΑ)</t>
  </si>
  <si>
    <t>Γ) Αν θέλουμε να πραγματοποιήουμε ορισμένο ποσό κέρδους = (ΠΑΓΙΑ + ΚΕΡΔΟΣ) / (ΤΠ-ΤΑ)</t>
  </si>
  <si>
    <t>ΔΙΔΟΝΤΑΙ :</t>
  </si>
  <si>
    <t>ΠΑΓΙΑ =</t>
  </si>
  <si>
    <t>Τιμή  Αγοράς  =</t>
  </si>
  <si>
    <t>Τιμή  Πώλησης =</t>
  </si>
  <si>
    <t>Να ευρεθεί το Ν.Σ. και να κατασκευασθεί ο πίνακας</t>
  </si>
  <si>
    <t>Ν.Σ.( σε ΤΕΜΑΧΙΑ) =</t>
  </si>
  <si>
    <t>Ν.Σ.( σε ΕΥΡΩ)  =</t>
  </si>
  <si>
    <t>ΜΕΤΑΒΛΗΤΑ</t>
  </si>
  <si>
    <t>ΣΥΝ.ΕΞΟΔΩΝ</t>
  </si>
  <si>
    <t>ΚΕΡΔΗ</t>
  </si>
  <si>
    <t>ΝΕΚΡΟ ΣΗΜΕΙΟ ΜΕ ΚΕΡΔΟΣ</t>
  </si>
  <si>
    <t>Στόχος κέρδους =</t>
  </si>
  <si>
    <r>
      <t xml:space="preserve">Β) ΣΕ ΠΩΛΗΣΕΙΣ </t>
    </r>
    <r>
      <rPr>
        <sz val="11"/>
        <rFont val="Calibri"/>
        <family val="2"/>
        <charset val="161"/>
      </rPr>
      <t xml:space="preserve">€ </t>
    </r>
    <r>
      <rPr>
        <sz val="11"/>
        <rFont val="Arial Greek"/>
        <charset val="161"/>
      </rPr>
      <t>= ΠΑΓΙΑ / % ΜΙΚΤΟΥ ΚΕΡΔΟΥΣ (ή Περιθώριο Συνεισφοράς) = ΠΑΓΙΑ / (1-ΤΑ/ΤΠ)</t>
    </r>
  </si>
  <si>
    <t>ΝΕΚΡΟ ΣΗΜΕΙΟ - BREAK-EVEN POINT(BEP)</t>
  </si>
  <si>
    <t>ΜΕΛΕΤΟΥΜΕ το φύλλο  ΤΥΠΟΙ</t>
  </si>
  <si>
    <t>ΕΠΙΛΥΟΥΜΕ ΤΗΝ ΑΣΚΗΣΗ # 1 ΣΤΟ φύλλο ΝΣ-1 (10')</t>
  </si>
  <si>
    <t>ΕΠΙΛΥΟΥΜΕ ΤΗΝ ΑΣΚΗΣΗ # 2 ΣΤΟ φύλλο ΝΣ-2 (10')</t>
  </si>
  <si>
    <t xml:space="preserve">Η εταιρία δημιουργήθηκε το 1999 και μέχρι σήμερα (τέλη 2002) εμπορεύεται ένα και μόνον μοντέλο (το ΑΡΙΩΝ- που κατασκευάζει μια βιοτεχνία στην ΒΙ.ΠΕ. Λάρισας) το οποίο είναι ανάρπαστο από τα καταστήματα Η/Υ ,τα φροντιστήρια και τις διάφορες εκθέσεις επίπλων. Η επιχείρηση πουλά μόνον χονδρικώς και η τιμή πώλησης είναι 150 ευρώ  ανά μονάδα. </t>
  </si>
  <si>
    <t xml:space="preserve">Η εταιρία δημιουργήθηκε το 1999 και μέχρι σήμερα (τέλη 2002) εμπορεύεται ένα και μόνον μοντέλο (το ΦΟΙΒΟΣ) το οποίο είναι ανάρπαστο από τα καταστήματα Η/Υ ,τα φροντιστήρια και τις διάφορες εκθέσεις επίπλων. Η επιχείρηση πουλά μόνον χονδρικώς και η τιμή πώλησης είναι 150 ευρώ  ανά μονάδα. </t>
  </si>
  <si>
    <t xml:space="preserve">Η εταιρία δημιουργήθηκε το 1999 και μέχρι σήμερα (τέλη 2002) κατασκευάζει ένα και μόνον μοντέλο(το ΑΘΗΝΑ) το οποίο είναι ανάρπαστο από τα καταστήματα Η/Υ ,τα φροντιστήρια και τις διάφορες εκθέσεις επίπλων. Η επιχείρηση πουλά μόνον χονδρικώς και η τιμή πώλησης είναι 150 ευρώ  ανά μονάδα. </t>
  </si>
  <si>
    <t>Παρακαλώ , μελετήστε το φύλλο ΝΣ-1, και κατόπιν το φύλλο ΝΣ-2 (ΜΕ ΚΕΡΔΟΣ).</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</si>
</sst>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Δ_ρ_χ_-;\-* #,##0.00\ _Δ_ρ_χ_-;_-* &quot;-&quot;??\ _Δ_ρ_χ_-;_-@_-"/>
    <numFmt numFmtId="165" formatCode="_-* #,##0_-;\-* #,##0_-;_-* &quot;-&quot;??_-;_-@_-"/>
    <numFmt numFmtId="166" formatCode="#,##0\ &quot;€&quot;"/>
  </numFmts>
  <fonts count="28" x14ac:knownFonts="1">
    <font>
      <sz val="10"/>
      <name val="Arial Greek"/>
      <charset val="161"/>
    </font>
    <font>
      <sz val="10"/>
      <name val="Arial Greek"/>
      <charset val="161"/>
    </font>
    <font>
      <u/>
      <sz val="10"/>
      <name val="Arial Greek"/>
      <charset val="161"/>
    </font>
    <font>
      <b/>
      <u/>
      <sz val="10"/>
      <name val="Arial Greek"/>
      <charset val="161"/>
    </font>
    <font>
      <sz val="8"/>
      <name val="Arial Greek"/>
      <charset val="161"/>
    </font>
    <font>
      <sz val="10"/>
      <color indexed="10"/>
      <name val="Arial Greek"/>
      <charset val="161"/>
    </font>
    <font>
      <sz val="12"/>
      <name val="Arial"/>
      <family val="2"/>
    </font>
    <font>
      <b/>
      <i/>
      <u/>
      <sz val="12"/>
      <name val="Arial"/>
      <family val="2"/>
    </font>
    <font>
      <b/>
      <sz val="12"/>
      <name val="Arial"/>
      <family val="2"/>
    </font>
    <font>
      <sz val="12"/>
      <name val="Arial Greek"/>
      <charset val="161"/>
    </font>
    <font>
      <u/>
      <sz val="12"/>
      <name val="Arial"/>
      <family val="2"/>
    </font>
    <font>
      <b/>
      <u/>
      <sz val="12"/>
      <name val="Arial"/>
      <family val="2"/>
    </font>
    <font>
      <sz val="9"/>
      <name val="Arial Greek"/>
      <charset val="161"/>
    </font>
    <font>
      <u/>
      <sz val="12"/>
      <name val="Arial Greek"/>
      <charset val="161"/>
    </font>
    <font>
      <b/>
      <u/>
      <sz val="10"/>
      <color indexed="10"/>
      <name val="Arial"/>
      <family val="2"/>
    </font>
    <font>
      <sz val="10"/>
      <name val="Arial"/>
      <family val="2"/>
    </font>
    <font>
      <b/>
      <u/>
      <sz val="10"/>
      <color indexed="14"/>
      <name val="Arial"/>
      <family val="2"/>
    </font>
    <font>
      <b/>
      <sz val="10"/>
      <name val="Arial"/>
      <family val="2"/>
    </font>
    <font>
      <b/>
      <u/>
      <sz val="10"/>
      <name val="Arial"/>
      <family val="2"/>
    </font>
    <font>
      <sz val="10"/>
      <color indexed="18"/>
      <name val="Arial"/>
      <family val="2"/>
    </font>
    <font>
      <b/>
      <u/>
      <sz val="11"/>
      <name val="Arial Greek"/>
      <charset val="161"/>
    </font>
    <font>
      <sz val="11"/>
      <name val="Arial Greek"/>
      <charset val="161"/>
    </font>
    <font>
      <b/>
      <u/>
      <sz val="11"/>
      <color indexed="10"/>
      <name val="Arial Greek"/>
      <charset val="161"/>
    </font>
    <font>
      <sz val="11"/>
      <color indexed="10"/>
      <name val="Arial Greek"/>
      <charset val="161"/>
    </font>
    <font>
      <sz val="11"/>
      <color indexed="57"/>
      <name val="Arial Greek"/>
      <charset val="161"/>
    </font>
    <font>
      <b/>
      <sz val="11"/>
      <name val="Arial Greek"/>
      <charset val="161"/>
    </font>
    <font>
      <sz val="11"/>
      <name val="Calibri"/>
      <family val="2"/>
      <charset val="161"/>
    </font>
    <font>
      <b/>
      <u/>
      <sz val="10"/>
      <color rgb="FFFF0000"/>
      <name val="Arial Greek"/>
      <charset val="161"/>
    </font>
  </fonts>
  <fills count="12">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indexed="9"/>
        <bgColor indexed="64"/>
      </patternFill>
    </fill>
    <fill>
      <patternFill patternType="solid">
        <fgColor indexed="14"/>
        <bgColor indexed="64"/>
      </patternFill>
    </fill>
    <fill>
      <patternFill patternType="solid">
        <fgColor indexed="49"/>
        <bgColor indexed="64"/>
      </patternFill>
    </fill>
    <fill>
      <patternFill patternType="solid">
        <fgColor indexed="51"/>
        <bgColor indexed="64"/>
      </patternFill>
    </fill>
    <fill>
      <patternFill patternType="solid">
        <fgColor indexed="43"/>
        <bgColor indexed="64"/>
      </patternFill>
    </fill>
    <fill>
      <patternFill patternType="solid">
        <fgColor indexed="46"/>
        <bgColor indexed="64"/>
      </patternFill>
    </fill>
    <fill>
      <patternFill patternType="solid">
        <fgColor indexed="5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double">
        <color indexed="64"/>
      </left>
      <right/>
      <top/>
      <bottom/>
      <diagonal/>
    </border>
    <border>
      <left style="medium">
        <color indexed="64"/>
      </left>
      <right style="medium">
        <color indexed="64"/>
      </right>
      <top style="medium">
        <color indexed="64"/>
      </top>
      <bottom style="medium">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top style="thin">
        <color indexed="64"/>
      </top>
      <bottom/>
      <diagonal/>
    </border>
    <border>
      <left style="double">
        <color indexed="64"/>
      </left>
      <right/>
      <top style="double">
        <color indexed="64"/>
      </top>
      <bottom style="double">
        <color indexed="64"/>
      </bottom>
      <diagonal/>
    </border>
    <border>
      <left/>
      <right/>
      <top style="double">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xf numFmtId="164" fontId="1" fillId="0" borderId="0" applyFont="0" applyFill="0" applyBorder="0" applyAlignment="0" applyProtection="0"/>
  </cellStyleXfs>
  <cellXfs count="100">
    <xf numFmtId="0" fontId="0" fillId="0" borderId="0" xfId="0"/>
    <xf numFmtId="3" fontId="0" fillId="0" borderId="0" xfId="0" applyNumberFormat="1"/>
    <xf numFmtId="3" fontId="0" fillId="0" borderId="0" xfId="0" applyNumberFormat="1" applyAlignment="1">
      <alignment horizontal="center"/>
    </xf>
    <xf numFmtId="0" fontId="2" fillId="0" borderId="0" xfId="0" applyFont="1" applyAlignment="1">
      <alignment horizontal="center"/>
    </xf>
    <xf numFmtId="0" fontId="3" fillId="0" borderId="0" xfId="0" applyFont="1"/>
    <xf numFmtId="9" fontId="0" fillId="0" borderId="0" xfId="0" applyNumberFormat="1"/>
    <xf numFmtId="0" fontId="0" fillId="0" borderId="0" xfId="0" applyAlignment="1">
      <alignment horizontal="left" vertical="center" wrapText="1"/>
    </xf>
    <xf numFmtId="3" fontId="0" fillId="2" borderId="1" xfId="0" applyNumberFormat="1" applyFill="1" applyBorder="1"/>
    <xf numFmtId="0" fontId="0" fillId="2" borderId="1" xfId="0" applyFill="1" applyBorder="1"/>
    <xf numFmtId="0" fontId="5" fillId="0" borderId="0" xfId="0" applyFont="1"/>
    <xf numFmtId="0" fontId="0" fillId="0" borderId="0" xfId="0" applyAlignment="1"/>
    <xf numFmtId="0" fontId="9" fillId="0" borderId="0" xfId="0" applyFont="1" applyAlignment="1"/>
    <xf numFmtId="0" fontId="9" fillId="0" borderId="0" xfId="0" applyFont="1"/>
    <xf numFmtId="0" fontId="10" fillId="0" borderId="0" xfId="0" applyFont="1" applyAlignment="1">
      <alignment horizontal="justify"/>
    </xf>
    <xf numFmtId="0" fontId="0" fillId="3" borderId="1" xfId="0" applyFill="1" applyBorder="1" applyAlignment="1"/>
    <xf numFmtId="0" fontId="0" fillId="4" borderId="0" xfId="0" applyFill="1"/>
    <xf numFmtId="0" fontId="1" fillId="0" borderId="0" xfId="0" applyFont="1"/>
    <xf numFmtId="0" fontId="9" fillId="4" borderId="0" xfId="0" applyFont="1" applyFill="1"/>
    <xf numFmtId="0" fontId="13" fillId="0" borderId="0" xfId="0" applyFont="1" applyAlignment="1">
      <alignment horizontal="center"/>
    </xf>
    <xf numFmtId="0" fontId="12" fillId="0" borderId="0" xfId="0" applyFont="1" applyFill="1" applyBorder="1"/>
    <xf numFmtId="0" fontId="15" fillId="0" borderId="2" xfId="0" applyFont="1" applyBorder="1"/>
    <xf numFmtId="0" fontId="16" fillId="0" borderId="3" xfId="0" applyFont="1" applyBorder="1"/>
    <xf numFmtId="0" fontId="15" fillId="0" borderId="1" xfId="0" applyFont="1" applyBorder="1"/>
    <xf numFmtId="0" fontId="15" fillId="0" borderId="0" xfId="0" applyFont="1" applyBorder="1"/>
    <xf numFmtId="0" fontId="17" fillId="5" borderId="4" xfId="0" applyFont="1" applyFill="1" applyBorder="1" applyAlignment="1">
      <alignment horizontal="center"/>
    </xf>
    <xf numFmtId="165" fontId="15" fillId="5" borderId="1" xfId="1" applyNumberFormat="1" applyFont="1" applyFill="1" applyBorder="1"/>
    <xf numFmtId="0" fontId="17" fillId="0" borderId="3" xfId="0" applyFont="1" applyBorder="1" applyAlignment="1">
      <alignment horizontal="center"/>
    </xf>
    <xf numFmtId="0" fontId="15" fillId="0" borderId="5" xfId="0" applyFont="1" applyBorder="1"/>
    <xf numFmtId="0" fontId="15" fillId="0" borderId="6" xfId="0" applyFont="1" applyBorder="1"/>
    <xf numFmtId="0" fontId="18" fillId="5" borderId="7" xfId="0" applyFont="1" applyFill="1" applyBorder="1" applyAlignment="1">
      <alignment horizontal="center"/>
    </xf>
    <xf numFmtId="0" fontId="18" fillId="5" borderId="8" xfId="0" applyFont="1" applyFill="1" applyBorder="1" applyAlignment="1">
      <alignment horizontal="center"/>
    </xf>
    <xf numFmtId="0" fontId="18" fillId="5" borderId="1" xfId="0" applyFont="1" applyFill="1" applyBorder="1" applyAlignment="1">
      <alignment horizontal="center"/>
    </xf>
    <xf numFmtId="0" fontId="18" fillId="0" borderId="1" xfId="0" applyFont="1" applyBorder="1" applyAlignment="1">
      <alignment horizontal="center"/>
    </xf>
    <xf numFmtId="0" fontId="15" fillId="5" borderId="9" xfId="0" applyFont="1" applyFill="1" applyBorder="1" applyAlignment="1">
      <alignment horizontal="center"/>
    </xf>
    <xf numFmtId="165" fontId="15" fillId="5" borderId="1" xfId="1" applyNumberFormat="1" applyFont="1" applyFill="1" applyBorder="1" applyAlignment="1">
      <alignment horizontal="center"/>
    </xf>
    <xf numFmtId="0" fontId="15" fillId="6" borderId="9" xfId="0" applyFont="1" applyFill="1" applyBorder="1" applyAlignment="1">
      <alignment horizontal="center"/>
    </xf>
    <xf numFmtId="165" fontId="15" fillId="6" borderId="1" xfId="1" applyNumberFormat="1" applyFont="1" applyFill="1" applyBorder="1" applyAlignment="1">
      <alignment horizontal="center"/>
    </xf>
    <xf numFmtId="0" fontId="15" fillId="0" borderId="3" xfId="0" applyFont="1" applyBorder="1"/>
    <xf numFmtId="165" fontId="15" fillId="6" borderId="1" xfId="1" applyNumberFormat="1" applyFont="1" applyFill="1" applyBorder="1"/>
    <xf numFmtId="0" fontId="20" fillId="7" borderId="10" xfId="0" applyFont="1" applyFill="1" applyBorder="1"/>
    <xf numFmtId="0" fontId="21" fillId="7" borderId="11" xfId="0" applyFont="1" applyFill="1" applyBorder="1"/>
    <xf numFmtId="0" fontId="21" fillId="7" borderId="12" xfId="0" applyFont="1" applyFill="1" applyBorder="1"/>
    <xf numFmtId="0" fontId="21" fillId="0" borderId="0" xfId="0" applyFont="1"/>
    <xf numFmtId="0" fontId="20" fillId="7" borderId="13" xfId="0" applyFont="1" applyFill="1" applyBorder="1"/>
    <xf numFmtId="0" fontId="21" fillId="7" borderId="0" xfId="0" applyFont="1" applyFill="1" applyBorder="1"/>
    <xf numFmtId="0" fontId="21" fillId="7" borderId="14" xfId="0" applyFont="1" applyFill="1" applyBorder="1"/>
    <xf numFmtId="0" fontId="20" fillId="7" borderId="13" xfId="0" quotePrefix="1" applyFont="1" applyFill="1" applyBorder="1"/>
    <xf numFmtId="0" fontId="21" fillId="7" borderId="13" xfId="0" applyFont="1" applyFill="1" applyBorder="1"/>
    <xf numFmtId="1" fontId="15" fillId="2" borderId="15" xfId="0" applyNumberFormat="1" applyFont="1" applyFill="1" applyBorder="1"/>
    <xf numFmtId="166" fontId="15" fillId="2" borderId="16" xfId="0" applyNumberFormat="1" applyFont="1" applyFill="1" applyBorder="1"/>
    <xf numFmtId="166" fontId="15" fillId="5" borderId="1" xfId="1" applyNumberFormat="1" applyFont="1" applyFill="1" applyBorder="1"/>
    <xf numFmtId="166" fontId="15" fillId="5" borderId="17" xfId="1" applyNumberFormat="1" applyFont="1" applyFill="1" applyBorder="1"/>
    <xf numFmtId="0" fontId="15" fillId="0" borderId="18" xfId="0" applyFont="1" applyBorder="1"/>
    <xf numFmtId="3" fontId="19" fillId="4" borderId="19" xfId="0" applyNumberFormat="1" applyFont="1" applyFill="1" applyBorder="1"/>
    <xf numFmtId="166" fontId="15" fillId="4" borderId="19" xfId="0" applyNumberFormat="1" applyFont="1" applyFill="1" applyBorder="1"/>
    <xf numFmtId="0" fontId="27" fillId="0" borderId="0" xfId="0" applyFont="1"/>
    <xf numFmtId="0" fontId="24" fillId="4" borderId="20" xfId="0" applyFont="1" applyFill="1" applyBorder="1" applyAlignment="1">
      <alignment vertical="center"/>
    </xf>
    <xf numFmtId="0" fontId="24" fillId="4" borderId="2" xfId="0" applyFont="1" applyFill="1" applyBorder="1" applyAlignment="1">
      <alignment vertical="center"/>
    </xf>
    <xf numFmtId="0" fontId="24" fillId="4" borderId="21" xfId="0" applyFont="1" applyFill="1" applyBorder="1" applyAlignment="1">
      <alignment vertical="center"/>
    </xf>
    <xf numFmtId="0" fontId="24" fillId="4" borderId="22" xfId="0" applyFont="1" applyFill="1" applyBorder="1" applyAlignment="1">
      <alignment vertical="center"/>
    </xf>
    <xf numFmtId="0" fontId="24" fillId="4" borderId="23" xfId="0" applyFont="1" applyFill="1" applyBorder="1" applyAlignment="1">
      <alignment vertical="center"/>
    </xf>
    <xf numFmtId="0" fontId="24" fillId="4" borderId="24" xfId="0" applyFont="1" applyFill="1" applyBorder="1" applyAlignment="1">
      <alignment vertical="center"/>
    </xf>
    <xf numFmtId="0" fontId="25" fillId="8" borderId="25" xfId="0" applyFont="1" applyFill="1" applyBorder="1" applyAlignment="1">
      <alignment vertical="center"/>
    </xf>
    <xf numFmtId="0" fontId="21" fillId="0" borderId="26" xfId="0" applyFont="1" applyBorder="1" applyAlignment="1">
      <alignment vertical="center"/>
    </xf>
    <xf numFmtId="0" fontId="21" fillId="0" borderId="26" xfId="0" applyFont="1" applyBorder="1" applyAlignment="1"/>
    <xf numFmtId="0" fontId="21" fillId="0" borderId="27" xfId="0" applyFont="1" applyBorder="1" applyAlignment="1"/>
    <xf numFmtId="0" fontId="22" fillId="9" borderId="20" xfId="0" applyFont="1" applyFill="1" applyBorder="1" applyAlignment="1">
      <alignment vertical="center"/>
    </xf>
    <xf numFmtId="0" fontId="23" fillId="9" borderId="2" xfId="0" applyFont="1" applyFill="1" applyBorder="1" applyAlignment="1">
      <alignment vertical="center"/>
    </xf>
    <xf numFmtId="0" fontId="23" fillId="9" borderId="28" xfId="0" applyFont="1" applyFill="1" applyBorder="1" applyAlignment="1">
      <alignment vertical="center"/>
    </xf>
    <xf numFmtId="0" fontId="22" fillId="9" borderId="22" xfId="0" quotePrefix="1" applyFont="1" applyFill="1" applyBorder="1" applyAlignment="1">
      <alignment vertical="center"/>
    </xf>
    <xf numFmtId="0" fontId="23" fillId="9" borderId="23" xfId="0" applyFont="1" applyFill="1" applyBorder="1" applyAlignment="1">
      <alignment vertical="center"/>
    </xf>
    <xf numFmtId="0" fontId="23" fillId="9" borderId="29" xfId="0" applyFont="1" applyFill="1" applyBorder="1" applyAlignment="1">
      <alignment vertical="center"/>
    </xf>
    <xf numFmtId="0" fontId="21" fillId="10" borderId="20" xfId="0" applyFont="1" applyFill="1" applyBorder="1" applyAlignment="1">
      <alignment vertical="center"/>
    </xf>
    <xf numFmtId="0" fontId="21" fillId="10" borderId="2" xfId="0" applyFont="1" applyFill="1" applyBorder="1" applyAlignment="1">
      <alignment vertical="center"/>
    </xf>
    <xf numFmtId="0" fontId="21" fillId="10" borderId="21" xfId="0" applyFont="1" applyFill="1" applyBorder="1" applyAlignment="1">
      <alignment vertical="center"/>
    </xf>
    <xf numFmtId="0" fontId="21" fillId="10" borderId="22" xfId="0" applyFont="1" applyFill="1" applyBorder="1" applyAlignment="1">
      <alignment vertical="center"/>
    </xf>
    <xf numFmtId="0" fontId="21" fillId="10" borderId="23" xfId="0" applyFont="1" applyFill="1" applyBorder="1" applyAlignment="1">
      <alignment vertical="center"/>
    </xf>
    <xf numFmtId="0" fontId="21" fillId="10" borderId="24" xfId="0" applyFont="1" applyFill="1" applyBorder="1" applyAlignment="1">
      <alignment vertical="center"/>
    </xf>
    <xf numFmtId="0" fontId="21" fillId="11" borderId="20" xfId="0" applyFont="1" applyFill="1" applyBorder="1" applyAlignment="1">
      <alignment vertical="center"/>
    </xf>
    <xf numFmtId="0" fontId="21" fillId="11" borderId="2" xfId="0" applyFont="1" applyFill="1" applyBorder="1" applyAlignment="1">
      <alignment vertical="center"/>
    </xf>
    <xf numFmtId="0" fontId="21" fillId="11" borderId="21" xfId="0" applyFont="1" applyFill="1" applyBorder="1" applyAlignment="1">
      <alignment vertical="center"/>
    </xf>
    <xf numFmtId="0" fontId="21" fillId="11" borderId="22" xfId="0" applyFont="1" applyFill="1" applyBorder="1" applyAlignment="1">
      <alignment vertical="center"/>
    </xf>
    <xf numFmtId="0" fontId="21" fillId="11" borderId="23" xfId="0" applyFont="1" applyFill="1" applyBorder="1" applyAlignment="1">
      <alignment vertical="center"/>
    </xf>
    <xf numFmtId="0" fontId="21" fillId="11" borderId="24" xfId="0" applyFont="1" applyFill="1" applyBorder="1" applyAlignment="1">
      <alignment vertical="center"/>
    </xf>
    <xf numFmtId="0" fontId="14" fillId="0" borderId="30" xfId="0" applyFont="1" applyBorder="1" applyAlignment="1">
      <alignment horizontal="center"/>
    </xf>
    <xf numFmtId="0" fontId="5" fillId="0" borderId="2" xfId="0" applyFont="1" applyBorder="1" applyAlignment="1">
      <alignment horizontal="center"/>
    </xf>
    <xf numFmtId="0" fontId="18" fillId="3" borderId="31" xfId="0" applyFont="1" applyFill="1" applyBorder="1" applyAlignment="1">
      <alignment horizontal="left" vertical="center"/>
    </xf>
    <xf numFmtId="0" fontId="3" fillId="3" borderId="32" xfId="0" applyFont="1" applyFill="1" applyBorder="1" applyAlignment="1">
      <alignment horizontal="left" vertical="center"/>
    </xf>
    <xf numFmtId="0" fontId="3" fillId="3" borderId="33" xfId="0" applyFont="1" applyFill="1" applyBorder="1" applyAlignment="1">
      <alignment horizontal="left" vertical="center"/>
    </xf>
    <xf numFmtId="0" fontId="3" fillId="3" borderId="34" xfId="0" applyFont="1" applyFill="1" applyBorder="1" applyAlignment="1">
      <alignment horizontal="left" vertical="center"/>
    </xf>
    <xf numFmtId="0" fontId="18" fillId="0" borderId="3" xfId="0" applyFont="1" applyBorder="1" applyAlignment="1">
      <alignment horizontal="left" vertical="center"/>
    </xf>
    <xf numFmtId="0" fontId="3" fillId="0" borderId="0" xfId="0" applyFont="1" applyAlignment="1">
      <alignment horizontal="left" vertical="center"/>
    </xf>
    <xf numFmtId="0" fontId="27" fillId="0" borderId="0" xfId="0" applyFont="1" applyAlignment="1">
      <alignment horizontal="left"/>
    </xf>
    <xf numFmtId="0" fontId="27" fillId="0" borderId="0" xfId="0" applyFont="1" applyAlignment="1">
      <alignment horizontal="center"/>
    </xf>
    <xf numFmtId="0" fontId="0" fillId="0" borderId="0" xfId="0" applyAlignment="1">
      <alignment horizontal="left"/>
    </xf>
    <xf numFmtId="0" fontId="6" fillId="0" borderId="0" xfId="0" applyFont="1" applyAlignment="1">
      <alignment horizontal="justify"/>
    </xf>
    <xf numFmtId="0" fontId="0" fillId="0" borderId="0" xfId="0" applyAlignment="1"/>
    <xf numFmtId="0" fontId="11" fillId="0" borderId="0" xfId="0" applyFont="1" applyAlignment="1">
      <alignment horizontal="justify"/>
    </xf>
    <xf numFmtId="0" fontId="6" fillId="0" borderId="0" xfId="0" applyFont="1" applyAlignment="1">
      <alignment horizontal="justify" wrapText="1"/>
    </xf>
    <xf numFmtId="0" fontId="0" fillId="0" borderId="0" xfId="0" applyAlignment="1">
      <alignment wrapText="1"/>
    </xf>
  </cellXfs>
  <cellStyles count="2">
    <cellStyle name="Κανονικό" xfId="0" builtinId="0"/>
    <cellStyle name="Κόμμα"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A16" sqref="A16"/>
    </sheetView>
  </sheetViews>
  <sheetFormatPr defaultRowHeight="15" x14ac:dyDescent="0.2"/>
  <cols>
    <col min="1" max="7" width="9.140625" style="12"/>
    <col min="8" max="8" width="9.85546875" style="12" bestFit="1" customWidth="1"/>
    <col min="9" max="16384" width="9.140625" style="12"/>
  </cols>
  <sheetData>
    <row r="1" spans="1:8" x14ac:dyDescent="0.2">
      <c r="A1" s="15" t="s">
        <v>47</v>
      </c>
    </row>
    <row r="2" spans="1:8" x14ac:dyDescent="0.2">
      <c r="A2" s="15"/>
    </row>
    <row r="3" spans="1:8" x14ac:dyDescent="0.2">
      <c r="A3" s="9" t="s">
        <v>13</v>
      </c>
    </row>
    <row r="4" spans="1:8" x14ac:dyDescent="0.2">
      <c r="A4" s="4" t="s">
        <v>48</v>
      </c>
    </row>
    <row r="5" spans="1:8" x14ac:dyDescent="0.2">
      <c r="A5" s="16" t="s">
        <v>49</v>
      </c>
    </row>
    <row r="6" spans="1:8" x14ac:dyDescent="0.2">
      <c r="A6" s="16" t="s">
        <v>50</v>
      </c>
    </row>
    <row r="7" spans="1:8" x14ac:dyDescent="0.2">
      <c r="A7" s="16" t="s">
        <v>52</v>
      </c>
    </row>
    <row r="8" spans="1:8" x14ac:dyDescent="0.2">
      <c r="A8" s="16" t="s">
        <v>51</v>
      </c>
    </row>
    <row r="9" spans="1:8" x14ac:dyDescent="0.2">
      <c r="H9" s="18"/>
    </row>
    <row r="10" spans="1:8" x14ac:dyDescent="0.2">
      <c r="H10" s="19"/>
    </row>
    <row r="11" spans="1:8" x14ac:dyDescent="0.2">
      <c r="A11" s="9" t="s">
        <v>79</v>
      </c>
      <c r="H11" s="19"/>
    </row>
    <row r="12" spans="1:8" x14ac:dyDescent="0.2">
      <c r="A12" s="9"/>
      <c r="H12" s="19"/>
    </row>
    <row r="13" spans="1:8" x14ac:dyDescent="0.2">
      <c r="A13" t="s">
        <v>80</v>
      </c>
      <c r="H13" s="19"/>
    </row>
    <row r="14" spans="1:8" x14ac:dyDescent="0.2">
      <c r="A14" t="s">
        <v>81</v>
      </c>
      <c r="H14" s="19"/>
    </row>
    <row r="15" spans="1:8" x14ac:dyDescent="0.2">
      <c r="A15"/>
      <c r="H15" s="19"/>
    </row>
    <row r="16" spans="1:8" x14ac:dyDescent="0.2">
      <c r="A16" t="s">
        <v>56</v>
      </c>
    </row>
    <row r="17" spans="1:3" x14ac:dyDescent="0.2">
      <c r="A17" t="s">
        <v>57</v>
      </c>
    </row>
    <row r="18" spans="1:3" x14ac:dyDescent="0.2">
      <c r="A18" t="s">
        <v>58</v>
      </c>
    </row>
    <row r="19" spans="1:3" x14ac:dyDescent="0.2">
      <c r="A19" t="s">
        <v>59</v>
      </c>
    </row>
    <row r="20" spans="1:3" x14ac:dyDescent="0.2">
      <c r="A20" t="s">
        <v>60</v>
      </c>
    </row>
    <row r="22" spans="1:3" x14ac:dyDescent="0.2">
      <c r="A22" t="s">
        <v>53</v>
      </c>
    </row>
    <row r="23" spans="1:3" x14ac:dyDescent="0.2">
      <c r="A23" s="15" t="s">
        <v>54</v>
      </c>
      <c r="B23" s="17"/>
      <c r="C23" s="17"/>
    </row>
    <row r="24" spans="1:3" x14ac:dyDescent="0.2">
      <c r="A24" s="9" t="s">
        <v>55</v>
      </c>
    </row>
  </sheetData>
  <phoneticPr fontId="4"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A3" sqref="A3:G3"/>
    </sheetView>
  </sheetViews>
  <sheetFormatPr defaultRowHeight="12.75" x14ac:dyDescent="0.2"/>
  <cols>
    <col min="2" max="2" width="11.5703125" customWidth="1"/>
    <col min="3" max="3" width="13.28515625" customWidth="1"/>
    <col min="4" max="4" width="15.85546875" customWidth="1"/>
    <col min="5" max="5" width="14.42578125" bestFit="1" customWidth="1"/>
    <col min="6" max="6" width="9.42578125" bestFit="1" customWidth="1"/>
    <col min="7" max="7" width="7.7109375" bestFit="1" customWidth="1"/>
  </cols>
  <sheetData>
    <row r="1" spans="1:9" ht="60.75" customHeight="1" x14ac:dyDescent="0.2">
      <c r="A1" s="95" t="s">
        <v>43</v>
      </c>
      <c r="B1" s="96"/>
      <c r="C1" s="96"/>
      <c r="D1" s="96"/>
      <c r="E1" s="96"/>
      <c r="F1" s="96"/>
      <c r="G1" s="96"/>
      <c r="H1" s="10"/>
      <c r="I1" s="10"/>
    </row>
    <row r="2" spans="1:9" ht="83.25" customHeight="1" x14ac:dyDescent="0.2">
      <c r="A2" s="95" t="s">
        <v>83</v>
      </c>
      <c r="B2" s="96"/>
      <c r="C2" s="96"/>
      <c r="D2" s="96"/>
      <c r="E2" s="96"/>
      <c r="F2" s="96"/>
      <c r="G2" s="96"/>
      <c r="H2" s="10"/>
      <c r="I2" s="10"/>
    </row>
    <row r="3" spans="1:9" ht="63.75" customHeight="1" x14ac:dyDescent="0.2">
      <c r="A3" s="95" t="s">
        <v>44</v>
      </c>
      <c r="B3" s="96"/>
      <c r="C3" s="96"/>
      <c r="D3" s="96"/>
      <c r="E3" s="96"/>
      <c r="F3" s="96"/>
      <c r="G3" s="96"/>
      <c r="H3" s="10"/>
      <c r="I3" s="10"/>
    </row>
    <row r="4" spans="1:9" ht="17.25" customHeight="1" x14ac:dyDescent="0.2">
      <c r="A4" s="95" t="s">
        <v>36</v>
      </c>
      <c r="B4" s="96"/>
      <c r="C4" s="96"/>
      <c r="D4" s="96"/>
      <c r="E4" s="96"/>
      <c r="F4" s="96"/>
      <c r="G4" s="96"/>
      <c r="H4" s="10"/>
      <c r="I4" s="10"/>
    </row>
    <row r="5" spans="1:9" ht="16.5" customHeight="1" x14ac:dyDescent="0.2">
      <c r="A5" s="95" t="s">
        <v>37</v>
      </c>
      <c r="B5" s="96"/>
      <c r="C5" s="96"/>
      <c r="D5" s="96"/>
      <c r="E5" s="96"/>
      <c r="F5" s="96"/>
      <c r="G5" s="96"/>
      <c r="H5" s="10"/>
      <c r="I5" s="10"/>
    </row>
    <row r="6" spans="1:9" ht="15" x14ac:dyDescent="0.2">
      <c r="A6" s="13"/>
    </row>
    <row r="7" spans="1:9" ht="13.5" x14ac:dyDescent="0.25">
      <c r="A7" s="97" t="s">
        <v>38</v>
      </c>
      <c r="B7" s="96"/>
      <c r="C7" s="96"/>
      <c r="D7" s="96"/>
      <c r="E7" s="96"/>
      <c r="F7" s="96"/>
      <c r="G7" s="96"/>
      <c r="H7" s="10"/>
      <c r="I7" s="10"/>
    </row>
    <row r="8" spans="1:9" ht="15.75" customHeight="1" x14ac:dyDescent="0.2">
      <c r="A8" s="95" t="s">
        <v>39</v>
      </c>
      <c r="B8" s="96"/>
      <c r="C8" s="96"/>
      <c r="D8" s="96"/>
      <c r="E8" s="96"/>
      <c r="F8" s="96"/>
      <c r="G8" s="96"/>
      <c r="H8" s="14"/>
      <c r="I8" s="10"/>
    </row>
    <row r="9" spans="1:9" ht="19.5" customHeight="1" x14ac:dyDescent="0.2">
      <c r="A9" s="95" t="s">
        <v>40</v>
      </c>
      <c r="B9" s="96"/>
      <c r="C9" s="96"/>
      <c r="D9" s="96"/>
      <c r="E9" s="96"/>
      <c r="F9" s="96"/>
      <c r="G9" s="96"/>
      <c r="H9" s="14"/>
      <c r="I9" s="10"/>
    </row>
    <row r="10" spans="1:9" ht="18.75" customHeight="1" x14ac:dyDescent="0.2">
      <c r="A10" s="95" t="s">
        <v>41</v>
      </c>
      <c r="B10" s="96"/>
      <c r="C10" s="96"/>
      <c r="D10" s="96"/>
      <c r="E10" s="96"/>
      <c r="F10" s="96"/>
      <c r="G10" s="96"/>
      <c r="H10" s="14"/>
      <c r="I10" s="10"/>
    </row>
  </sheetData>
  <mergeCells count="9">
    <mergeCell ref="A1:G1"/>
    <mergeCell ref="A2:G2"/>
    <mergeCell ref="A3:G3"/>
    <mergeCell ref="A4:G4"/>
    <mergeCell ref="A10:G10"/>
    <mergeCell ref="A5:G5"/>
    <mergeCell ref="A7:G7"/>
    <mergeCell ref="A8:G8"/>
    <mergeCell ref="A9:G9"/>
  </mergeCells>
  <phoneticPr fontId="4"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G16" sqref="F16:G16"/>
    </sheetView>
  </sheetViews>
  <sheetFormatPr defaultRowHeight="12.75" x14ac:dyDescent="0.2"/>
  <cols>
    <col min="2" max="2" width="10.140625" bestFit="1" customWidth="1"/>
    <col min="3" max="3" width="14.42578125" bestFit="1" customWidth="1"/>
    <col min="4" max="4" width="16.140625" bestFit="1" customWidth="1"/>
    <col min="5" max="5" width="14.42578125" bestFit="1" customWidth="1"/>
    <col min="9" max="9" width="12.7109375" customWidth="1"/>
  </cols>
  <sheetData>
    <row r="1" spans="1:9" ht="50.1" customHeight="1" x14ac:dyDescent="0.2">
      <c r="A1" s="98" t="s">
        <v>45</v>
      </c>
      <c r="B1" s="99"/>
      <c r="C1" s="99"/>
      <c r="D1" s="99"/>
      <c r="E1" s="99"/>
      <c r="F1" s="99"/>
      <c r="G1" s="99"/>
      <c r="H1" s="10"/>
      <c r="I1" s="10"/>
    </row>
    <row r="2" spans="1:9" ht="80.099999999999994" customHeight="1" x14ac:dyDescent="0.2">
      <c r="A2" s="98" t="s">
        <v>84</v>
      </c>
      <c r="B2" s="99"/>
      <c r="C2" s="99"/>
      <c r="D2" s="99"/>
      <c r="E2" s="99"/>
      <c r="F2" s="99"/>
      <c r="G2" s="99"/>
      <c r="H2" s="10"/>
      <c r="I2" s="10"/>
    </row>
    <row r="3" spans="1:9" ht="50.1" customHeight="1" x14ac:dyDescent="0.2">
      <c r="A3" s="98" t="s">
        <v>46</v>
      </c>
      <c r="B3" s="99"/>
      <c r="C3" s="99"/>
      <c r="D3" s="99"/>
      <c r="E3" s="99"/>
      <c r="F3" s="99"/>
      <c r="G3" s="99"/>
      <c r="H3" s="10"/>
      <c r="I3" s="10"/>
    </row>
    <row r="4" spans="1:9" ht="20.100000000000001" customHeight="1" x14ac:dyDescent="0.2">
      <c r="A4" s="95" t="s">
        <v>36</v>
      </c>
      <c r="B4" s="96"/>
      <c r="C4" s="96"/>
      <c r="D4" s="96"/>
      <c r="E4" s="96"/>
      <c r="F4" s="96"/>
      <c r="G4" s="96"/>
      <c r="H4" s="10"/>
      <c r="I4" s="10"/>
    </row>
    <row r="5" spans="1:9" ht="20.100000000000001" customHeight="1" x14ac:dyDescent="0.2">
      <c r="A5" s="95" t="s">
        <v>37</v>
      </c>
      <c r="B5" s="96"/>
      <c r="C5" s="96"/>
      <c r="D5" s="96"/>
      <c r="E5" s="96"/>
      <c r="F5" s="96"/>
      <c r="G5" s="96"/>
      <c r="H5" s="10"/>
      <c r="I5" s="10"/>
    </row>
    <row r="6" spans="1:9" ht="15" x14ac:dyDescent="0.2">
      <c r="A6" s="13"/>
    </row>
    <row r="7" spans="1:9" ht="13.5" x14ac:dyDescent="0.25">
      <c r="A7" s="97" t="s">
        <v>38</v>
      </c>
      <c r="B7" s="96"/>
      <c r="C7" s="96"/>
      <c r="D7" s="96"/>
      <c r="E7" s="96"/>
      <c r="F7" s="96"/>
      <c r="G7" s="96"/>
      <c r="H7" s="10"/>
      <c r="I7" s="10"/>
    </row>
    <row r="8" spans="1:9" x14ac:dyDescent="0.2">
      <c r="A8" s="95" t="s">
        <v>39</v>
      </c>
      <c r="B8" s="96"/>
      <c r="C8" s="96"/>
      <c r="D8" s="96"/>
      <c r="E8" s="96"/>
      <c r="F8" s="96"/>
      <c r="G8" s="96"/>
      <c r="H8" s="14"/>
      <c r="I8" s="10"/>
    </row>
    <row r="9" spans="1:9" x14ac:dyDescent="0.2">
      <c r="A9" s="95" t="s">
        <v>40</v>
      </c>
      <c r="B9" s="96"/>
      <c r="C9" s="96"/>
      <c r="D9" s="96"/>
      <c r="E9" s="96"/>
      <c r="F9" s="96"/>
      <c r="G9" s="96"/>
      <c r="H9" s="14"/>
      <c r="I9" s="10"/>
    </row>
    <row r="10" spans="1:9" x14ac:dyDescent="0.2">
      <c r="A10" s="95" t="s">
        <v>41</v>
      </c>
      <c r="B10" s="96"/>
      <c r="C10" s="96"/>
      <c r="D10" s="96"/>
      <c r="E10" s="96"/>
      <c r="F10" s="96"/>
      <c r="G10" s="96"/>
      <c r="H10" s="14"/>
      <c r="I10" s="10"/>
    </row>
  </sheetData>
  <mergeCells count="9">
    <mergeCell ref="A1:G1"/>
    <mergeCell ref="A2:G2"/>
    <mergeCell ref="A3:G3"/>
    <mergeCell ref="A4:G4"/>
    <mergeCell ref="A10:G10"/>
    <mergeCell ref="A5:G5"/>
    <mergeCell ref="A7:G7"/>
    <mergeCell ref="A8:G8"/>
    <mergeCell ref="A9:G9"/>
  </mergeCells>
  <phoneticPr fontId="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abSelected="1" workbookViewId="0">
      <selection activeCell="A18" sqref="A18"/>
    </sheetView>
  </sheetViews>
  <sheetFormatPr defaultRowHeight="14.25" x14ac:dyDescent="0.2"/>
  <cols>
    <col min="1" max="1" width="49.5703125" style="42" bestFit="1" customWidth="1"/>
    <col min="2" max="16384" width="9.140625" style="42"/>
  </cols>
  <sheetData>
    <row r="1" spans="1:9" ht="15.75" thickTop="1" x14ac:dyDescent="0.25">
      <c r="A1" s="39" t="s">
        <v>78</v>
      </c>
      <c r="B1" s="40"/>
      <c r="C1" s="40"/>
      <c r="D1" s="40"/>
      <c r="E1" s="40"/>
      <c r="F1" s="40"/>
      <c r="G1" s="40"/>
      <c r="H1" s="40"/>
      <c r="I1" s="41"/>
    </row>
    <row r="2" spans="1:9" ht="15" x14ac:dyDescent="0.25">
      <c r="A2" s="43"/>
      <c r="B2" s="44"/>
      <c r="C2" s="44"/>
      <c r="D2" s="44"/>
      <c r="E2" s="44"/>
      <c r="F2" s="44"/>
      <c r="G2" s="44"/>
      <c r="H2" s="44"/>
      <c r="I2" s="45"/>
    </row>
    <row r="3" spans="1:9" ht="15" x14ac:dyDescent="0.2">
      <c r="A3" s="66" t="s">
        <v>61</v>
      </c>
      <c r="B3" s="67"/>
      <c r="C3" s="67"/>
      <c r="D3" s="67"/>
      <c r="E3" s="67"/>
      <c r="F3" s="67"/>
      <c r="G3" s="67"/>
      <c r="H3" s="67"/>
      <c r="I3" s="68"/>
    </row>
    <row r="4" spans="1:9" ht="15" x14ac:dyDescent="0.2">
      <c r="A4" s="69" t="s">
        <v>62</v>
      </c>
      <c r="B4" s="70"/>
      <c r="C4" s="70"/>
      <c r="D4" s="70"/>
      <c r="E4" s="70"/>
      <c r="F4" s="70"/>
      <c r="G4" s="70"/>
      <c r="H4" s="70"/>
      <c r="I4" s="71"/>
    </row>
    <row r="5" spans="1:9" ht="15" x14ac:dyDescent="0.25">
      <c r="A5" s="46"/>
      <c r="B5" s="44"/>
      <c r="C5" s="44"/>
      <c r="D5" s="44"/>
      <c r="E5" s="44"/>
      <c r="F5" s="44"/>
      <c r="G5" s="44"/>
      <c r="H5" s="44"/>
      <c r="I5" s="45"/>
    </row>
    <row r="6" spans="1:9" x14ac:dyDescent="0.2">
      <c r="A6" s="72" t="s">
        <v>63</v>
      </c>
      <c r="B6" s="73"/>
      <c r="C6" s="74"/>
      <c r="D6" s="44"/>
      <c r="E6" s="44"/>
      <c r="F6" s="44"/>
      <c r="G6" s="44"/>
      <c r="H6" s="44"/>
      <c r="I6" s="45"/>
    </row>
    <row r="7" spans="1:9" x14ac:dyDescent="0.2">
      <c r="A7" s="75"/>
      <c r="B7" s="76"/>
      <c r="C7" s="77"/>
      <c r="D7" s="44"/>
      <c r="E7" s="44"/>
      <c r="F7" s="44"/>
      <c r="G7" s="44"/>
      <c r="H7" s="44"/>
      <c r="I7" s="45"/>
    </row>
    <row r="8" spans="1:9" x14ac:dyDescent="0.2">
      <c r="A8" s="47"/>
      <c r="B8" s="44"/>
      <c r="C8" s="44"/>
      <c r="D8" s="44"/>
      <c r="E8" s="44"/>
      <c r="F8" s="44"/>
      <c r="G8" s="44"/>
      <c r="H8" s="44"/>
      <c r="I8" s="45"/>
    </row>
    <row r="9" spans="1:9" x14ac:dyDescent="0.2">
      <c r="A9" s="78" t="s">
        <v>77</v>
      </c>
      <c r="B9" s="79"/>
      <c r="C9" s="79"/>
      <c r="D9" s="79"/>
      <c r="E9" s="79"/>
      <c r="F9" s="79"/>
      <c r="G9" s="79"/>
      <c r="H9" s="80"/>
      <c r="I9" s="45"/>
    </row>
    <row r="10" spans="1:9" x14ac:dyDescent="0.2">
      <c r="A10" s="81"/>
      <c r="B10" s="82"/>
      <c r="C10" s="82"/>
      <c r="D10" s="82"/>
      <c r="E10" s="82"/>
      <c r="F10" s="82"/>
      <c r="G10" s="82"/>
      <c r="H10" s="83"/>
      <c r="I10" s="45"/>
    </row>
    <row r="11" spans="1:9" x14ac:dyDescent="0.2">
      <c r="A11" s="47"/>
      <c r="B11" s="44"/>
      <c r="C11" s="44"/>
      <c r="D11" s="44"/>
      <c r="E11" s="44"/>
      <c r="F11" s="44"/>
      <c r="G11" s="44"/>
      <c r="H11" s="44"/>
      <c r="I11" s="45"/>
    </row>
    <row r="12" spans="1:9" x14ac:dyDescent="0.2">
      <c r="A12" s="56" t="s">
        <v>64</v>
      </c>
      <c r="B12" s="57"/>
      <c r="C12" s="57"/>
      <c r="D12" s="57"/>
      <c r="E12" s="57"/>
      <c r="F12" s="57"/>
      <c r="G12" s="57"/>
      <c r="H12" s="58"/>
      <c r="I12" s="45"/>
    </row>
    <row r="13" spans="1:9" x14ac:dyDescent="0.2">
      <c r="A13" s="59"/>
      <c r="B13" s="60"/>
      <c r="C13" s="60"/>
      <c r="D13" s="60"/>
      <c r="E13" s="60"/>
      <c r="F13" s="60"/>
      <c r="G13" s="60"/>
      <c r="H13" s="61"/>
      <c r="I13" s="45"/>
    </row>
    <row r="14" spans="1:9" x14ac:dyDescent="0.2">
      <c r="A14" s="47"/>
      <c r="B14" s="44"/>
      <c r="C14" s="44"/>
      <c r="D14" s="44"/>
      <c r="E14" s="44"/>
      <c r="F14" s="44"/>
      <c r="G14" s="44"/>
      <c r="H14" s="44"/>
      <c r="I14" s="45"/>
    </row>
    <row r="15" spans="1:9" x14ac:dyDescent="0.2">
      <c r="A15" s="47"/>
      <c r="B15" s="44"/>
      <c r="C15" s="44"/>
      <c r="D15" s="44"/>
      <c r="E15" s="44"/>
      <c r="F15" s="44"/>
      <c r="G15" s="44"/>
      <c r="H15" s="44"/>
      <c r="I15" s="45"/>
    </row>
    <row r="16" spans="1:9" ht="15" thickBot="1" x14ac:dyDescent="0.25">
      <c r="A16" s="47"/>
      <c r="B16" s="44"/>
      <c r="C16" s="44"/>
      <c r="D16" s="44"/>
      <c r="E16" s="44"/>
      <c r="F16" s="44"/>
      <c r="G16" s="44"/>
      <c r="H16" s="44"/>
      <c r="I16" s="45"/>
    </row>
    <row r="17" spans="1:9" ht="16.5" thickTop="1" thickBot="1" x14ac:dyDescent="0.25">
      <c r="A17" s="62" t="s">
        <v>85</v>
      </c>
      <c r="B17" s="63"/>
      <c r="C17" s="63"/>
      <c r="D17" s="63"/>
      <c r="E17" s="64"/>
      <c r="F17" s="64"/>
      <c r="G17" s="64"/>
      <c r="H17" s="64"/>
      <c r="I17" s="65"/>
    </row>
    <row r="18" spans="1:9" ht="15" thickTop="1" x14ac:dyDescent="0.2"/>
  </sheetData>
  <mergeCells count="6">
    <mergeCell ref="A12:H13"/>
    <mergeCell ref="A17:I17"/>
    <mergeCell ref="A3:I3"/>
    <mergeCell ref="A4:I4"/>
    <mergeCell ref="A6:C7"/>
    <mergeCell ref="A9:H10"/>
  </mergeCells>
  <phoneticPr fontId="4"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B7" sqref="B7"/>
    </sheetView>
  </sheetViews>
  <sheetFormatPr defaultRowHeight="12.75" x14ac:dyDescent="0.2"/>
  <cols>
    <col min="1" max="1" width="18.140625" style="37" customWidth="1"/>
    <col min="2" max="2" width="12.7109375" style="23" customWidth="1"/>
    <col min="3" max="3" width="9.28515625" style="23" customWidth="1"/>
    <col min="4" max="4" width="15" style="23" customWidth="1"/>
    <col min="5" max="5" width="15.5703125" style="23" customWidth="1"/>
    <col min="6" max="6" width="11.42578125" style="23" customWidth="1"/>
    <col min="7" max="7" width="5.7109375" style="23" customWidth="1"/>
    <col min="8" max="16384" width="9.140625" style="23"/>
  </cols>
  <sheetData>
    <row r="1" spans="1:6" s="20" customFormat="1" x14ac:dyDescent="0.2">
      <c r="A1" s="84" t="s">
        <v>13</v>
      </c>
      <c r="B1" s="85"/>
      <c r="C1" s="85"/>
      <c r="D1" s="85"/>
      <c r="E1" s="85"/>
    </row>
    <row r="2" spans="1:6" x14ac:dyDescent="0.2">
      <c r="A2" s="21" t="s">
        <v>65</v>
      </c>
      <c r="B2" s="22"/>
    </row>
    <row r="3" spans="1:6" ht="13.5" thickBot="1" x14ac:dyDescent="0.25">
      <c r="A3" s="24" t="s">
        <v>66</v>
      </c>
      <c r="B3" s="50">
        <v>3000</v>
      </c>
    </row>
    <row r="4" spans="1:6" ht="13.5" thickBot="1" x14ac:dyDescent="0.25">
      <c r="A4" s="24" t="s">
        <v>67</v>
      </c>
      <c r="B4" s="50">
        <v>1</v>
      </c>
    </row>
    <row r="5" spans="1:6" ht="13.5" thickBot="1" x14ac:dyDescent="0.25">
      <c r="A5" s="26" t="s">
        <v>68</v>
      </c>
      <c r="B5" s="51">
        <v>3</v>
      </c>
    </row>
    <row r="6" spans="1:6" ht="14.25" thickTop="1" thickBot="1" x14ac:dyDescent="0.25">
      <c r="A6" s="86"/>
      <c r="B6" s="87"/>
      <c r="C6" s="88"/>
      <c r="D6" s="88"/>
      <c r="E6" s="88"/>
      <c r="F6" s="89"/>
    </row>
    <row r="7" spans="1:6" ht="14.25" thickTop="1" thickBot="1" x14ac:dyDescent="0.25">
      <c r="A7" s="52" t="s">
        <v>70</v>
      </c>
      <c r="B7" s="53">
        <f>B3/(B5-B4)</f>
        <v>1500</v>
      </c>
    </row>
    <row r="8" spans="1:6" ht="13.5" thickBot="1" x14ac:dyDescent="0.25">
      <c r="A8" s="28" t="s">
        <v>71</v>
      </c>
      <c r="B8" s="54">
        <f>B3/(1-(B4/B5))</f>
        <v>4499.9999999999991</v>
      </c>
    </row>
    <row r="9" spans="1:6" ht="13.5" thickTop="1" x14ac:dyDescent="0.2">
      <c r="A9" s="29" t="s">
        <v>42</v>
      </c>
      <c r="B9" s="30" t="s">
        <v>8</v>
      </c>
      <c r="C9" s="31" t="s">
        <v>32</v>
      </c>
      <c r="D9" s="31" t="s">
        <v>72</v>
      </c>
      <c r="E9" s="32" t="s">
        <v>73</v>
      </c>
      <c r="F9" s="31" t="s">
        <v>74</v>
      </c>
    </row>
    <row r="10" spans="1:6" x14ac:dyDescent="0.2">
      <c r="A10" s="33">
        <v>0</v>
      </c>
      <c r="B10" s="34">
        <f>$B$5*A10</f>
        <v>0</v>
      </c>
      <c r="C10" s="34">
        <f>$B$3</f>
        <v>3000</v>
      </c>
      <c r="D10" s="34">
        <f>$B$4*A10</f>
        <v>0</v>
      </c>
      <c r="E10" s="34">
        <f>D10+C10</f>
        <v>3000</v>
      </c>
      <c r="F10" s="34">
        <f>B10-E10</f>
        <v>-3000</v>
      </c>
    </row>
    <row r="11" spans="1:6" x14ac:dyDescent="0.2">
      <c r="A11" s="33">
        <f>(2*$B$7)*0.1</f>
        <v>300</v>
      </c>
      <c r="B11" s="34">
        <f>$B$5*A11</f>
        <v>900</v>
      </c>
      <c r="C11" s="34">
        <f t="shared" ref="C11:C20" si="0">$B$3</f>
        <v>3000</v>
      </c>
      <c r="D11" s="34">
        <f>$B$4*A11</f>
        <v>300</v>
      </c>
      <c r="E11" s="34">
        <f>D11+C11</f>
        <v>3300</v>
      </c>
      <c r="F11" s="34">
        <f>B11-E11</f>
        <v>-2400</v>
      </c>
    </row>
    <row r="12" spans="1:6" x14ac:dyDescent="0.2">
      <c r="A12" s="33">
        <f>(2*$B$7)*0.2</f>
        <v>600</v>
      </c>
      <c r="B12" s="34">
        <f>$B$5*A12</f>
        <v>1800</v>
      </c>
      <c r="C12" s="34">
        <f t="shared" si="0"/>
        <v>3000</v>
      </c>
      <c r="D12" s="34">
        <f>$B$4*A12</f>
        <v>600</v>
      </c>
      <c r="E12" s="34">
        <f>D12+C12</f>
        <v>3600</v>
      </c>
      <c r="F12" s="34">
        <f>B12-E12</f>
        <v>-1800</v>
      </c>
    </row>
    <row r="13" spans="1:6" x14ac:dyDescent="0.2">
      <c r="A13" s="33">
        <f>(2*$B$7)*0.3</f>
        <v>900</v>
      </c>
      <c r="B13" s="34">
        <f t="shared" ref="B13:B20" si="1">$B$5*A13</f>
        <v>2700</v>
      </c>
      <c r="C13" s="34">
        <f t="shared" si="0"/>
        <v>3000</v>
      </c>
      <c r="D13" s="34">
        <f t="shared" ref="D13:D20" si="2">$B$4*A13</f>
        <v>900</v>
      </c>
      <c r="E13" s="34">
        <f t="shared" ref="E13:E20" si="3">D13+C13</f>
        <v>3900</v>
      </c>
      <c r="F13" s="34">
        <f t="shared" ref="F13:F20" si="4">B13-E13</f>
        <v>-1200</v>
      </c>
    </row>
    <row r="14" spans="1:6" x14ac:dyDescent="0.2">
      <c r="A14" s="33">
        <f>(2*$B$7)*0.4</f>
        <v>1200</v>
      </c>
      <c r="B14" s="34">
        <f t="shared" si="1"/>
        <v>3600</v>
      </c>
      <c r="C14" s="34">
        <f t="shared" si="0"/>
        <v>3000</v>
      </c>
      <c r="D14" s="34">
        <f t="shared" si="2"/>
        <v>1200</v>
      </c>
      <c r="E14" s="34">
        <f t="shared" si="3"/>
        <v>4200</v>
      </c>
      <c r="F14" s="34">
        <f t="shared" si="4"/>
        <v>-600</v>
      </c>
    </row>
    <row r="15" spans="1:6" x14ac:dyDescent="0.2">
      <c r="A15" s="35">
        <f>(2*$B$7)*0.5</f>
        <v>1500</v>
      </c>
      <c r="B15" s="34">
        <f t="shared" si="1"/>
        <v>4500</v>
      </c>
      <c r="C15" s="34">
        <f t="shared" si="0"/>
        <v>3000</v>
      </c>
      <c r="D15" s="34">
        <f t="shared" si="2"/>
        <v>1500</v>
      </c>
      <c r="E15" s="34">
        <f t="shared" si="3"/>
        <v>4500</v>
      </c>
      <c r="F15" s="36">
        <f t="shared" si="4"/>
        <v>0</v>
      </c>
    </row>
    <row r="16" spans="1:6" x14ac:dyDescent="0.2">
      <c r="A16" s="33">
        <f>(2*$B$7)*0.6</f>
        <v>1800</v>
      </c>
      <c r="B16" s="34">
        <f t="shared" si="1"/>
        <v>5400</v>
      </c>
      <c r="C16" s="34">
        <f t="shared" si="0"/>
        <v>3000</v>
      </c>
      <c r="D16" s="34">
        <f t="shared" si="2"/>
        <v>1800</v>
      </c>
      <c r="E16" s="34">
        <f t="shared" si="3"/>
        <v>4800</v>
      </c>
      <c r="F16" s="34">
        <f t="shared" si="4"/>
        <v>600</v>
      </c>
    </row>
    <row r="17" spans="1:6" x14ac:dyDescent="0.2">
      <c r="A17" s="33">
        <f>(2*$B$7)*0.7</f>
        <v>2100</v>
      </c>
      <c r="B17" s="34">
        <f t="shared" si="1"/>
        <v>6300</v>
      </c>
      <c r="C17" s="34">
        <f t="shared" si="0"/>
        <v>3000</v>
      </c>
      <c r="D17" s="34">
        <f t="shared" si="2"/>
        <v>2100</v>
      </c>
      <c r="E17" s="34">
        <f t="shared" si="3"/>
        <v>5100</v>
      </c>
      <c r="F17" s="34">
        <f t="shared" si="4"/>
        <v>1200</v>
      </c>
    </row>
    <row r="18" spans="1:6" x14ac:dyDescent="0.2">
      <c r="A18" s="33">
        <f>(2*$B$7)*0.8</f>
        <v>2400</v>
      </c>
      <c r="B18" s="34">
        <f t="shared" si="1"/>
        <v>7200</v>
      </c>
      <c r="C18" s="34">
        <f t="shared" si="0"/>
        <v>3000</v>
      </c>
      <c r="D18" s="34">
        <f t="shared" si="2"/>
        <v>2400</v>
      </c>
      <c r="E18" s="34">
        <f t="shared" si="3"/>
        <v>5400</v>
      </c>
      <c r="F18" s="34">
        <f t="shared" si="4"/>
        <v>1800</v>
      </c>
    </row>
    <row r="19" spans="1:6" x14ac:dyDescent="0.2">
      <c r="A19" s="33">
        <f>(2*$B$7)*0.9</f>
        <v>2700</v>
      </c>
      <c r="B19" s="34">
        <f t="shared" si="1"/>
        <v>8100</v>
      </c>
      <c r="C19" s="34">
        <f t="shared" si="0"/>
        <v>3000</v>
      </c>
      <c r="D19" s="34">
        <f t="shared" si="2"/>
        <v>2700</v>
      </c>
      <c r="E19" s="34">
        <f t="shared" si="3"/>
        <v>5700</v>
      </c>
      <c r="F19" s="34">
        <f t="shared" si="4"/>
        <v>2400</v>
      </c>
    </row>
    <row r="20" spans="1:6" x14ac:dyDescent="0.2">
      <c r="A20" s="33">
        <f>2*$B$7</f>
        <v>3000</v>
      </c>
      <c r="B20" s="34">
        <f t="shared" si="1"/>
        <v>9000</v>
      </c>
      <c r="C20" s="34">
        <f t="shared" si="0"/>
        <v>3000</v>
      </c>
      <c r="D20" s="34">
        <f t="shared" si="2"/>
        <v>3000</v>
      </c>
      <c r="E20" s="34">
        <f t="shared" si="3"/>
        <v>6000</v>
      </c>
      <c r="F20" s="34">
        <f t="shared" si="4"/>
        <v>3000</v>
      </c>
    </row>
  </sheetData>
  <mergeCells count="2">
    <mergeCell ref="A1:E1"/>
    <mergeCell ref="A6:F6"/>
  </mergeCells>
  <phoneticPr fontId="4"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A7" sqref="A7:F7"/>
    </sheetView>
  </sheetViews>
  <sheetFormatPr defaultRowHeight="12.75" x14ac:dyDescent="0.2"/>
  <cols>
    <col min="1" max="1" width="18.140625" style="37" customWidth="1"/>
    <col min="2" max="2" width="12.7109375" style="23" customWidth="1"/>
    <col min="3" max="3" width="9.28515625" style="23" customWidth="1"/>
    <col min="4" max="4" width="15" style="23" customWidth="1"/>
    <col min="5" max="5" width="15.5703125" style="23" customWidth="1"/>
    <col min="6" max="6" width="11.42578125" style="23" customWidth="1"/>
    <col min="7" max="7" width="5.7109375" style="23" customWidth="1"/>
    <col min="8" max="16384" width="9.140625" style="23"/>
  </cols>
  <sheetData>
    <row r="1" spans="1:6" s="20" customFormat="1" x14ac:dyDescent="0.2">
      <c r="A1" s="84" t="s">
        <v>75</v>
      </c>
      <c r="B1" s="85"/>
      <c r="C1" s="85"/>
      <c r="D1" s="85"/>
      <c r="E1" s="85"/>
    </row>
    <row r="2" spans="1:6" x14ac:dyDescent="0.2">
      <c r="A2" s="21" t="s">
        <v>65</v>
      </c>
      <c r="B2" s="22"/>
    </row>
    <row r="3" spans="1:6" ht="13.5" thickBot="1" x14ac:dyDescent="0.25">
      <c r="A3" s="24" t="s">
        <v>66</v>
      </c>
      <c r="B3" s="25">
        <v>30000</v>
      </c>
    </row>
    <row r="4" spans="1:6" ht="13.5" thickBot="1" x14ac:dyDescent="0.25">
      <c r="A4" s="24" t="s">
        <v>67</v>
      </c>
      <c r="B4" s="25">
        <v>9</v>
      </c>
    </row>
    <row r="5" spans="1:6" x14ac:dyDescent="0.2">
      <c r="A5" s="26" t="s">
        <v>68</v>
      </c>
      <c r="B5" s="25">
        <v>12</v>
      </c>
    </row>
    <row r="6" spans="1:6" x14ac:dyDescent="0.2">
      <c r="A6" s="26" t="s">
        <v>76</v>
      </c>
      <c r="B6" s="25">
        <v>7500</v>
      </c>
    </row>
    <row r="7" spans="1:6" ht="13.5" thickBot="1" x14ac:dyDescent="0.25">
      <c r="A7" s="90" t="s">
        <v>69</v>
      </c>
      <c r="B7" s="91"/>
      <c r="C7" s="91"/>
      <c r="D7" s="91"/>
      <c r="E7" s="91"/>
      <c r="F7" s="91"/>
    </row>
    <row r="8" spans="1:6" ht="13.5" thickTop="1" x14ac:dyDescent="0.2">
      <c r="A8" s="27" t="s">
        <v>70</v>
      </c>
      <c r="B8" s="48">
        <f>(B3+B6)/(B5-B4)</f>
        <v>12500</v>
      </c>
    </row>
    <row r="9" spans="1:6" ht="13.5" thickBot="1" x14ac:dyDescent="0.25">
      <c r="A9" s="28" t="s">
        <v>71</v>
      </c>
      <c r="B9" s="49">
        <f>(B3+B6)/(1-(B4/B5))</f>
        <v>150000</v>
      </c>
    </row>
    <row r="10" spans="1:6" ht="13.5" thickTop="1" x14ac:dyDescent="0.2">
      <c r="A10" s="29" t="s">
        <v>42</v>
      </c>
      <c r="B10" s="30" t="s">
        <v>8</v>
      </c>
      <c r="C10" s="31" t="s">
        <v>32</v>
      </c>
      <c r="D10" s="31" t="s">
        <v>72</v>
      </c>
      <c r="E10" s="32" t="s">
        <v>73</v>
      </c>
      <c r="F10" s="31" t="s">
        <v>74</v>
      </c>
    </row>
    <row r="11" spans="1:6" x14ac:dyDescent="0.2">
      <c r="A11" s="33">
        <v>0</v>
      </c>
      <c r="B11" s="25">
        <f>$B$5*A11</f>
        <v>0</v>
      </c>
      <c r="C11" s="25">
        <f>$B$3</f>
        <v>30000</v>
      </c>
      <c r="D11" s="25">
        <f>$B$4*A11</f>
        <v>0</v>
      </c>
      <c r="E11" s="25">
        <f>D11+C11</f>
        <v>30000</v>
      </c>
      <c r="F11" s="25">
        <f>B11-E11</f>
        <v>-30000</v>
      </c>
    </row>
    <row r="12" spans="1:6" x14ac:dyDescent="0.2">
      <c r="A12" s="33">
        <f>(2*$B$8)*0.1</f>
        <v>2500</v>
      </c>
      <c r="B12" s="25">
        <f>$B$5*A12</f>
        <v>30000</v>
      </c>
      <c r="C12" s="25">
        <f t="shared" ref="C12:C21" si="0">$B$3</f>
        <v>30000</v>
      </c>
      <c r="D12" s="25">
        <f>$B$4*A12</f>
        <v>22500</v>
      </c>
      <c r="E12" s="25">
        <f>D12+C12</f>
        <v>52500</v>
      </c>
      <c r="F12" s="25">
        <f>B12-E12</f>
        <v>-22500</v>
      </c>
    </row>
    <row r="13" spans="1:6" x14ac:dyDescent="0.2">
      <c r="A13" s="33">
        <f>(2*$B$8)*0.2</f>
        <v>5000</v>
      </c>
      <c r="B13" s="25">
        <f>$B$5*A13</f>
        <v>60000</v>
      </c>
      <c r="C13" s="25">
        <f t="shared" si="0"/>
        <v>30000</v>
      </c>
      <c r="D13" s="25">
        <f>$B$4*A13</f>
        <v>45000</v>
      </c>
      <c r="E13" s="25">
        <f>D13+C13</f>
        <v>75000</v>
      </c>
      <c r="F13" s="25">
        <f>B13-E13</f>
        <v>-15000</v>
      </c>
    </row>
    <row r="14" spans="1:6" x14ac:dyDescent="0.2">
      <c r="A14" s="33">
        <f>(2*$B$8)*0.3</f>
        <v>7500</v>
      </c>
      <c r="B14" s="25">
        <f t="shared" ref="B14:B21" si="1">$B$5*A14</f>
        <v>90000</v>
      </c>
      <c r="C14" s="25">
        <f t="shared" si="0"/>
        <v>30000</v>
      </c>
      <c r="D14" s="25">
        <f t="shared" ref="D14:D21" si="2">$B$4*A14</f>
        <v>67500</v>
      </c>
      <c r="E14" s="25">
        <f t="shared" ref="E14:E21" si="3">D14+C14</f>
        <v>97500</v>
      </c>
      <c r="F14" s="25">
        <f t="shared" ref="F14:F21" si="4">B14-E14</f>
        <v>-7500</v>
      </c>
    </row>
    <row r="15" spans="1:6" x14ac:dyDescent="0.2">
      <c r="A15" s="33">
        <f>(2*$B$8)*0.4</f>
        <v>10000</v>
      </c>
      <c r="B15" s="25">
        <f t="shared" si="1"/>
        <v>120000</v>
      </c>
      <c r="C15" s="25">
        <f t="shared" si="0"/>
        <v>30000</v>
      </c>
      <c r="D15" s="25">
        <f t="shared" si="2"/>
        <v>90000</v>
      </c>
      <c r="E15" s="25">
        <f t="shared" si="3"/>
        <v>120000</v>
      </c>
      <c r="F15" s="25">
        <f t="shared" si="4"/>
        <v>0</v>
      </c>
    </row>
    <row r="16" spans="1:6" x14ac:dyDescent="0.2">
      <c r="A16" s="35">
        <f>(2*$B$8)*0.5</f>
        <v>12500</v>
      </c>
      <c r="B16" s="25">
        <f t="shared" si="1"/>
        <v>150000</v>
      </c>
      <c r="C16" s="25">
        <f t="shared" si="0"/>
        <v>30000</v>
      </c>
      <c r="D16" s="25">
        <f t="shared" si="2"/>
        <v>112500</v>
      </c>
      <c r="E16" s="25">
        <f t="shared" si="3"/>
        <v>142500</v>
      </c>
      <c r="F16" s="38">
        <f t="shared" si="4"/>
        <v>7500</v>
      </c>
    </row>
    <row r="17" spans="1:6" x14ac:dyDescent="0.2">
      <c r="A17" s="33">
        <f>(2*$B$8)*0.6</f>
        <v>15000</v>
      </c>
      <c r="B17" s="25">
        <f t="shared" si="1"/>
        <v>180000</v>
      </c>
      <c r="C17" s="25">
        <f t="shared" si="0"/>
        <v>30000</v>
      </c>
      <c r="D17" s="25">
        <f t="shared" si="2"/>
        <v>135000</v>
      </c>
      <c r="E17" s="25">
        <f t="shared" si="3"/>
        <v>165000</v>
      </c>
      <c r="F17" s="25">
        <f t="shared" si="4"/>
        <v>15000</v>
      </c>
    </row>
    <row r="18" spans="1:6" x14ac:dyDescent="0.2">
      <c r="A18" s="33">
        <f>(2*$B$8)*0.7</f>
        <v>17500</v>
      </c>
      <c r="B18" s="25">
        <f t="shared" si="1"/>
        <v>210000</v>
      </c>
      <c r="C18" s="25">
        <f t="shared" si="0"/>
        <v>30000</v>
      </c>
      <c r="D18" s="25">
        <f t="shared" si="2"/>
        <v>157500</v>
      </c>
      <c r="E18" s="25">
        <f t="shared" si="3"/>
        <v>187500</v>
      </c>
      <c r="F18" s="25">
        <f t="shared" si="4"/>
        <v>22500</v>
      </c>
    </row>
    <row r="19" spans="1:6" x14ac:dyDescent="0.2">
      <c r="A19" s="33">
        <f>(2*$B$8)*0.8</f>
        <v>20000</v>
      </c>
      <c r="B19" s="25">
        <f t="shared" si="1"/>
        <v>240000</v>
      </c>
      <c r="C19" s="25">
        <f t="shared" si="0"/>
        <v>30000</v>
      </c>
      <c r="D19" s="25">
        <f t="shared" si="2"/>
        <v>180000</v>
      </c>
      <c r="E19" s="25">
        <f t="shared" si="3"/>
        <v>210000</v>
      </c>
      <c r="F19" s="25">
        <f t="shared" si="4"/>
        <v>30000</v>
      </c>
    </row>
    <row r="20" spans="1:6" x14ac:dyDescent="0.2">
      <c r="A20" s="33">
        <f>(2*$B$8)*0.9</f>
        <v>22500</v>
      </c>
      <c r="B20" s="25">
        <f t="shared" si="1"/>
        <v>270000</v>
      </c>
      <c r="C20" s="25">
        <f t="shared" si="0"/>
        <v>30000</v>
      </c>
      <c r="D20" s="25">
        <f t="shared" si="2"/>
        <v>202500</v>
      </c>
      <c r="E20" s="25">
        <f t="shared" si="3"/>
        <v>232500</v>
      </c>
      <c r="F20" s="25">
        <f t="shared" si="4"/>
        <v>37500</v>
      </c>
    </row>
    <row r="21" spans="1:6" x14ac:dyDescent="0.2">
      <c r="A21" s="33">
        <f>2*$B$8</f>
        <v>25000</v>
      </c>
      <c r="B21" s="25">
        <f t="shared" si="1"/>
        <v>300000</v>
      </c>
      <c r="C21" s="25">
        <f t="shared" si="0"/>
        <v>30000</v>
      </c>
      <c r="D21" s="25">
        <f t="shared" si="2"/>
        <v>225000</v>
      </c>
      <c r="E21" s="25">
        <f t="shared" si="3"/>
        <v>255000</v>
      </c>
      <c r="F21" s="25">
        <f t="shared" si="4"/>
        <v>45000</v>
      </c>
    </row>
  </sheetData>
  <mergeCells count="2">
    <mergeCell ref="A1:E1"/>
    <mergeCell ref="A7:F7"/>
  </mergeCells>
  <phoneticPr fontId="4"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topLeftCell="A28" workbookViewId="0">
      <selection activeCell="A12" sqref="A12"/>
    </sheetView>
  </sheetViews>
  <sheetFormatPr defaultRowHeight="12.75" x14ac:dyDescent="0.2"/>
  <cols>
    <col min="1" max="1" width="26.140625" customWidth="1"/>
    <col min="2" max="2" width="19.140625" customWidth="1"/>
    <col min="3" max="3" width="17.85546875" customWidth="1"/>
    <col min="4" max="4" width="19.7109375" customWidth="1"/>
    <col min="6" max="6" width="9.5703125" customWidth="1"/>
    <col min="7" max="7" width="10.140625" customWidth="1"/>
  </cols>
  <sheetData>
    <row r="1" spans="1:4" x14ac:dyDescent="0.2">
      <c r="A1" s="4" t="s">
        <v>4</v>
      </c>
      <c r="B1" s="3" t="s">
        <v>5</v>
      </c>
      <c r="C1" s="3" t="s">
        <v>6</v>
      </c>
      <c r="D1" s="3" t="s">
        <v>7</v>
      </c>
    </row>
    <row r="2" spans="1:4" x14ac:dyDescent="0.2">
      <c r="A2" t="s">
        <v>0</v>
      </c>
      <c r="B2" s="1">
        <v>20000000</v>
      </c>
      <c r="C2" s="1">
        <v>40000000</v>
      </c>
      <c r="D2" s="1">
        <v>60000000</v>
      </c>
    </row>
    <row r="3" spans="1:4" x14ac:dyDescent="0.2">
      <c r="A3" t="s">
        <v>1</v>
      </c>
      <c r="B3" s="1">
        <v>360</v>
      </c>
      <c r="C3" s="1">
        <v>300</v>
      </c>
      <c r="D3" s="1">
        <v>240</v>
      </c>
    </row>
    <row r="4" spans="1:4" x14ac:dyDescent="0.2">
      <c r="A4" t="s">
        <v>2</v>
      </c>
      <c r="B4" s="1">
        <v>500</v>
      </c>
      <c r="C4" s="1">
        <v>500</v>
      </c>
      <c r="D4" s="1">
        <v>500</v>
      </c>
    </row>
    <row r="6" spans="1:4" x14ac:dyDescent="0.2">
      <c r="A6" s="92" t="s">
        <v>3</v>
      </c>
      <c r="B6" s="92"/>
      <c r="C6" s="92"/>
      <c r="D6" s="92"/>
    </row>
    <row r="7" spans="1:4" x14ac:dyDescent="0.2">
      <c r="A7" s="2">
        <v>100000</v>
      </c>
    </row>
    <row r="8" spans="1:4" x14ac:dyDescent="0.2">
      <c r="A8" s="2">
        <v>200000</v>
      </c>
    </row>
    <row r="9" spans="1:4" x14ac:dyDescent="0.2">
      <c r="A9" s="2">
        <v>300000</v>
      </c>
    </row>
    <row r="10" spans="1:4" x14ac:dyDescent="0.2">
      <c r="A10" s="2">
        <v>400000</v>
      </c>
    </row>
    <row r="11" spans="1:4" x14ac:dyDescent="0.2">
      <c r="A11" s="2">
        <v>500000</v>
      </c>
    </row>
    <row r="12" spans="1:4" x14ac:dyDescent="0.2">
      <c r="A12" s="55" t="s">
        <v>33</v>
      </c>
    </row>
    <row r="14" spans="1:4" x14ac:dyDescent="0.2">
      <c r="A14" s="4" t="s">
        <v>27</v>
      </c>
      <c r="B14" s="3" t="s">
        <v>5</v>
      </c>
      <c r="C14" s="3" t="s">
        <v>6</v>
      </c>
      <c r="D14" s="3" t="s">
        <v>7</v>
      </c>
    </row>
    <row r="15" spans="1:4" x14ac:dyDescent="0.2">
      <c r="A15" t="s">
        <v>8</v>
      </c>
      <c r="B15" s="7"/>
      <c r="C15" s="7"/>
      <c r="D15" s="7"/>
    </row>
    <row r="16" spans="1:4" x14ac:dyDescent="0.2">
      <c r="A16" t="s">
        <v>10</v>
      </c>
      <c r="B16" s="7"/>
      <c r="C16" s="7"/>
      <c r="D16" s="7"/>
    </row>
    <row r="17" spans="1:4" x14ac:dyDescent="0.2">
      <c r="A17" t="s">
        <v>9</v>
      </c>
      <c r="B17" s="7"/>
      <c r="C17" s="7"/>
      <c r="D17" s="7"/>
    </row>
    <row r="18" spans="1:4" x14ac:dyDescent="0.2">
      <c r="A18" t="s">
        <v>11</v>
      </c>
      <c r="B18" s="7"/>
      <c r="C18" s="7"/>
      <c r="D18" s="7"/>
    </row>
    <row r="19" spans="1:4" x14ac:dyDescent="0.2">
      <c r="A19" t="s">
        <v>12</v>
      </c>
      <c r="B19" s="7"/>
      <c r="C19" s="7"/>
      <c r="D19" s="7"/>
    </row>
    <row r="22" spans="1:4" x14ac:dyDescent="0.2">
      <c r="A22" s="4" t="s">
        <v>28</v>
      </c>
      <c r="B22" s="3" t="s">
        <v>5</v>
      </c>
      <c r="C22" s="3" t="s">
        <v>6</v>
      </c>
      <c r="D22" s="3" t="s">
        <v>7</v>
      </c>
    </row>
    <row r="23" spans="1:4" x14ac:dyDescent="0.2">
      <c r="A23" t="s">
        <v>8</v>
      </c>
      <c r="B23" s="7"/>
      <c r="C23" s="7"/>
      <c r="D23" s="7"/>
    </row>
    <row r="24" spans="1:4" x14ac:dyDescent="0.2">
      <c r="A24" t="s">
        <v>10</v>
      </c>
      <c r="B24" s="7"/>
      <c r="C24" s="7"/>
      <c r="D24" s="7"/>
    </row>
    <row r="25" spans="1:4" x14ac:dyDescent="0.2">
      <c r="A25" t="s">
        <v>9</v>
      </c>
      <c r="B25" s="7"/>
      <c r="C25" s="7"/>
      <c r="D25" s="7"/>
    </row>
    <row r="26" spans="1:4" x14ac:dyDescent="0.2">
      <c r="A26" t="s">
        <v>11</v>
      </c>
      <c r="B26" s="7"/>
      <c r="C26" s="7"/>
      <c r="D26" s="7"/>
    </row>
    <row r="27" spans="1:4" x14ac:dyDescent="0.2">
      <c r="A27" t="s">
        <v>12</v>
      </c>
      <c r="B27" s="7"/>
      <c r="C27" s="7"/>
      <c r="D27" s="7"/>
    </row>
    <row r="30" spans="1:4" x14ac:dyDescent="0.2">
      <c r="A30" s="4" t="s">
        <v>29</v>
      </c>
      <c r="B30" s="3" t="s">
        <v>5</v>
      </c>
      <c r="C30" s="3" t="s">
        <v>6</v>
      </c>
      <c r="D30" s="3" t="s">
        <v>7</v>
      </c>
    </row>
    <row r="31" spans="1:4" x14ac:dyDescent="0.2">
      <c r="A31" t="s">
        <v>8</v>
      </c>
      <c r="B31" s="7"/>
      <c r="C31" s="7"/>
      <c r="D31" s="7"/>
    </row>
    <row r="32" spans="1:4" x14ac:dyDescent="0.2">
      <c r="A32" t="s">
        <v>10</v>
      </c>
      <c r="B32" s="7"/>
      <c r="C32" s="7"/>
      <c r="D32" s="7"/>
    </row>
    <row r="33" spans="1:4" x14ac:dyDescent="0.2">
      <c r="A33" t="s">
        <v>9</v>
      </c>
      <c r="B33" s="7"/>
      <c r="C33" s="7"/>
      <c r="D33" s="7"/>
    </row>
    <row r="34" spans="1:4" x14ac:dyDescent="0.2">
      <c r="A34" t="s">
        <v>11</v>
      </c>
      <c r="B34" s="7"/>
      <c r="C34" s="7"/>
      <c r="D34" s="7"/>
    </row>
    <row r="35" spans="1:4" x14ac:dyDescent="0.2">
      <c r="A35" t="s">
        <v>12</v>
      </c>
      <c r="B35" s="7"/>
      <c r="C35" s="7"/>
      <c r="D35" s="7"/>
    </row>
    <row r="38" spans="1:4" x14ac:dyDescent="0.2">
      <c r="A38" s="4" t="s">
        <v>30</v>
      </c>
      <c r="B38" s="3" t="s">
        <v>5</v>
      </c>
      <c r="C38" s="3" t="s">
        <v>6</v>
      </c>
      <c r="D38" s="3" t="s">
        <v>7</v>
      </c>
    </row>
    <row r="39" spans="1:4" x14ac:dyDescent="0.2">
      <c r="A39" t="s">
        <v>8</v>
      </c>
      <c r="B39" s="7"/>
      <c r="C39" s="7"/>
      <c r="D39" s="7"/>
    </row>
    <row r="40" spans="1:4" x14ac:dyDescent="0.2">
      <c r="A40" t="s">
        <v>10</v>
      </c>
      <c r="B40" s="7"/>
      <c r="C40" s="7"/>
      <c r="D40" s="7"/>
    </row>
    <row r="41" spans="1:4" x14ac:dyDescent="0.2">
      <c r="A41" t="s">
        <v>9</v>
      </c>
      <c r="B41" s="7"/>
      <c r="C41" s="7"/>
      <c r="D41" s="7"/>
    </row>
    <row r="42" spans="1:4" x14ac:dyDescent="0.2">
      <c r="A42" t="s">
        <v>11</v>
      </c>
      <c r="B42" s="7"/>
      <c r="C42" s="7"/>
      <c r="D42" s="7"/>
    </row>
    <row r="43" spans="1:4" x14ac:dyDescent="0.2">
      <c r="A43" t="s">
        <v>12</v>
      </c>
      <c r="B43" s="7"/>
      <c r="C43" s="7"/>
      <c r="D43" s="7"/>
    </row>
    <row r="46" spans="1:4" x14ac:dyDescent="0.2">
      <c r="A46" s="4" t="s">
        <v>31</v>
      </c>
      <c r="B46" s="3" t="s">
        <v>5</v>
      </c>
      <c r="C46" s="3" t="s">
        <v>6</v>
      </c>
      <c r="D46" s="3" t="s">
        <v>7</v>
      </c>
    </row>
    <row r="47" spans="1:4" x14ac:dyDescent="0.2">
      <c r="A47" t="s">
        <v>8</v>
      </c>
      <c r="B47" s="7"/>
      <c r="C47" s="7"/>
      <c r="D47" s="7"/>
    </row>
    <row r="48" spans="1:4" x14ac:dyDescent="0.2">
      <c r="A48" t="s">
        <v>10</v>
      </c>
      <c r="B48" s="7"/>
      <c r="C48" s="7"/>
      <c r="D48" s="7"/>
    </row>
    <row r="49" spans="1:4" x14ac:dyDescent="0.2">
      <c r="A49" t="s">
        <v>9</v>
      </c>
      <c r="B49" s="7"/>
      <c r="C49" s="7"/>
      <c r="D49" s="7"/>
    </row>
    <row r="50" spans="1:4" x14ac:dyDescent="0.2">
      <c r="A50" t="s">
        <v>11</v>
      </c>
      <c r="B50" s="7"/>
      <c r="C50" s="7"/>
      <c r="D50" s="7"/>
    </row>
    <row r="51" spans="1:4" x14ac:dyDescent="0.2">
      <c r="A51" t="s">
        <v>12</v>
      </c>
      <c r="B51" s="7"/>
      <c r="C51" s="7"/>
      <c r="D51" s="7"/>
    </row>
  </sheetData>
  <mergeCells count="1">
    <mergeCell ref="A6:D6"/>
  </mergeCells>
  <phoneticPr fontId="4"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Formulas="1" topLeftCell="A25" workbookViewId="0">
      <selection activeCell="A12" sqref="A12"/>
    </sheetView>
  </sheetViews>
  <sheetFormatPr defaultRowHeight="12.75" x14ac:dyDescent="0.2"/>
  <cols>
    <col min="1" max="1" width="23.28515625" bestFit="1" customWidth="1"/>
    <col min="2" max="2" width="12.42578125" bestFit="1" customWidth="1"/>
    <col min="3" max="4" width="6.85546875" bestFit="1" customWidth="1"/>
    <col min="5" max="5" width="14.5703125" bestFit="1" customWidth="1"/>
    <col min="6" max="6" width="9.5703125" customWidth="1"/>
    <col min="7" max="7" width="10.140625" customWidth="1"/>
    <col min="8" max="8" width="7.140625" bestFit="1" customWidth="1"/>
  </cols>
  <sheetData>
    <row r="1" spans="1:4" x14ac:dyDescent="0.2">
      <c r="A1" s="4" t="s">
        <v>4</v>
      </c>
      <c r="B1" s="3" t="s">
        <v>5</v>
      </c>
      <c r="C1" s="3" t="s">
        <v>6</v>
      </c>
      <c r="D1" s="3" t="s">
        <v>7</v>
      </c>
    </row>
    <row r="2" spans="1:4" x14ac:dyDescent="0.2">
      <c r="A2" t="s">
        <v>0</v>
      </c>
      <c r="B2" s="1">
        <v>20000000</v>
      </c>
      <c r="C2" s="1">
        <v>40000000</v>
      </c>
      <c r="D2" s="1">
        <v>60000000</v>
      </c>
    </row>
    <row r="3" spans="1:4" x14ac:dyDescent="0.2">
      <c r="A3" t="s">
        <v>1</v>
      </c>
      <c r="B3" s="1">
        <v>360</v>
      </c>
      <c r="C3" s="1">
        <v>300</v>
      </c>
      <c r="D3" s="1">
        <v>240</v>
      </c>
    </row>
    <row r="4" spans="1:4" x14ac:dyDescent="0.2">
      <c r="A4" t="s">
        <v>2</v>
      </c>
      <c r="B4" s="1">
        <v>500</v>
      </c>
      <c r="C4" s="1">
        <v>500</v>
      </c>
      <c r="D4" s="1">
        <v>500</v>
      </c>
    </row>
    <row r="6" spans="1:4" x14ac:dyDescent="0.2">
      <c r="A6" s="92" t="s">
        <v>3</v>
      </c>
      <c r="B6" s="92"/>
      <c r="C6" s="92"/>
      <c r="D6" s="92"/>
    </row>
    <row r="7" spans="1:4" x14ac:dyDescent="0.2">
      <c r="A7" s="2">
        <v>100000</v>
      </c>
    </row>
    <row r="8" spans="1:4" x14ac:dyDescent="0.2">
      <c r="A8" s="2">
        <v>200000</v>
      </c>
    </row>
    <row r="9" spans="1:4" x14ac:dyDescent="0.2">
      <c r="A9" s="2">
        <v>300000</v>
      </c>
    </row>
    <row r="10" spans="1:4" x14ac:dyDescent="0.2">
      <c r="A10" s="2">
        <v>400000</v>
      </c>
    </row>
    <row r="11" spans="1:4" x14ac:dyDescent="0.2">
      <c r="A11" s="2">
        <v>500000</v>
      </c>
    </row>
    <row r="12" spans="1:4" x14ac:dyDescent="0.2">
      <c r="A12" s="55" t="s">
        <v>33</v>
      </c>
    </row>
    <row r="14" spans="1:4" x14ac:dyDescent="0.2">
      <c r="A14" s="4" t="s">
        <v>27</v>
      </c>
      <c r="B14" s="3" t="s">
        <v>5</v>
      </c>
      <c r="C14" s="3" t="s">
        <v>6</v>
      </c>
      <c r="D14" s="3" t="s">
        <v>7</v>
      </c>
    </row>
    <row r="15" spans="1:4" x14ac:dyDescent="0.2">
      <c r="A15" t="s">
        <v>8</v>
      </c>
      <c r="B15" s="1">
        <f>B4*$A$7</f>
        <v>50000000</v>
      </c>
      <c r="C15" s="1">
        <f>C4*$A$7</f>
        <v>50000000</v>
      </c>
      <c r="D15" s="1">
        <f>D4*$A$7</f>
        <v>50000000</v>
      </c>
    </row>
    <row r="16" spans="1:4" x14ac:dyDescent="0.2">
      <c r="A16" t="s">
        <v>10</v>
      </c>
      <c r="B16" s="1">
        <f>B3*$A$7</f>
        <v>36000000</v>
      </c>
      <c r="C16" s="1">
        <f>C3*$A$7</f>
        <v>30000000</v>
      </c>
      <c r="D16" s="1">
        <f>D3*$A$7</f>
        <v>24000000</v>
      </c>
    </row>
    <row r="17" spans="1:4" x14ac:dyDescent="0.2">
      <c r="A17" t="s">
        <v>9</v>
      </c>
      <c r="B17" s="1">
        <f>B15-B16</f>
        <v>14000000</v>
      </c>
      <c r="C17" s="1">
        <f>C15-C16</f>
        <v>20000000</v>
      </c>
      <c r="D17" s="1">
        <f>D15-D16</f>
        <v>26000000</v>
      </c>
    </row>
    <row r="18" spans="1:4" x14ac:dyDescent="0.2">
      <c r="A18" t="s">
        <v>11</v>
      </c>
      <c r="B18" s="1">
        <f>B2</f>
        <v>20000000</v>
      </c>
      <c r="C18" s="1">
        <f>C2</f>
        <v>40000000</v>
      </c>
      <c r="D18" s="1">
        <f>D2</f>
        <v>60000000</v>
      </c>
    </row>
    <row r="19" spans="1:4" x14ac:dyDescent="0.2">
      <c r="A19" t="s">
        <v>12</v>
      </c>
      <c r="B19" s="1">
        <f>B17-B18</f>
        <v>-6000000</v>
      </c>
      <c r="C19" s="1">
        <f>C17-C18</f>
        <v>-20000000</v>
      </c>
      <c r="D19" s="1">
        <f>D17-D18</f>
        <v>-34000000</v>
      </c>
    </row>
    <row r="22" spans="1:4" x14ac:dyDescent="0.2">
      <c r="A22" s="4" t="s">
        <v>28</v>
      </c>
      <c r="B22" s="3" t="s">
        <v>5</v>
      </c>
      <c r="C22" s="3" t="s">
        <v>6</v>
      </c>
      <c r="D22" s="3" t="s">
        <v>7</v>
      </c>
    </row>
    <row r="23" spans="1:4" x14ac:dyDescent="0.2">
      <c r="A23" t="s">
        <v>8</v>
      </c>
      <c r="B23" s="1">
        <f>B4*$A$8</f>
        <v>100000000</v>
      </c>
      <c r="C23" s="1">
        <f>C4*$A$8</f>
        <v>100000000</v>
      </c>
      <c r="D23" s="1">
        <f>D4*$A$8</f>
        <v>100000000</v>
      </c>
    </row>
    <row r="24" spans="1:4" x14ac:dyDescent="0.2">
      <c r="A24" t="s">
        <v>10</v>
      </c>
      <c r="B24" s="1">
        <f>B3*$A$8</f>
        <v>72000000</v>
      </c>
      <c r="C24" s="1">
        <f>C3*$A$8</f>
        <v>60000000</v>
      </c>
      <c r="D24" s="1">
        <f>D3*$A$8</f>
        <v>48000000</v>
      </c>
    </row>
    <row r="25" spans="1:4" x14ac:dyDescent="0.2">
      <c r="A25" t="s">
        <v>9</v>
      </c>
      <c r="B25" s="1">
        <f>B23-B24</f>
        <v>28000000</v>
      </c>
      <c r="C25" s="1">
        <f>C23-C24</f>
        <v>40000000</v>
      </c>
      <c r="D25" s="1">
        <f>D23-D24</f>
        <v>52000000</v>
      </c>
    </row>
    <row r="26" spans="1:4" x14ac:dyDescent="0.2">
      <c r="A26" t="s">
        <v>11</v>
      </c>
      <c r="B26" s="1">
        <f>B2</f>
        <v>20000000</v>
      </c>
      <c r="C26" s="1">
        <f>C2</f>
        <v>40000000</v>
      </c>
      <c r="D26" s="1">
        <f>D2</f>
        <v>60000000</v>
      </c>
    </row>
    <row r="27" spans="1:4" x14ac:dyDescent="0.2">
      <c r="A27" t="s">
        <v>12</v>
      </c>
      <c r="B27" s="1">
        <f>B25-B26</f>
        <v>8000000</v>
      </c>
      <c r="C27" s="1">
        <f>C25-C26</f>
        <v>0</v>
      </c>
      <c r="D27" s="1">
        <f>D25-D26</f>
        <v>-8000000</v>
      </c>
    </row>
    <row r="30" spans="1:4" x14ac:dyDescent="0.2">
      <c r="A30" s="4" t="s">
        <v>29</v>
      </c>
      <c r="B30" s="3" t="s">
        <v>5</v>
      </c>
      <c r="C30" s="3" t="s">
        <v>6</v>
      </c>
      <c r="D30" s="3" t="s">
        <v>7</v>
      </c>
    </row>
    <row r="31" spans="1:4" x14ac:dyDescent="0.2">
      <c r="A31" t="s">
        <v>8</v>
      </c>
      <c r="B31" s="1">
        <f>B4*$A$9</f>
        <v>150000000</v>
      </c>
      <c r="C31" s="1">
        <f>C4*$A$9</f>
        <v>150000000</v>
      </c>
      <c r="D31" s="1">
        <f>D4*$A$9</f>
        <v>150000000</v>
      </c>
    </row>
    <row r="32" spans="1:4" x14ac:dyDescent="0.2">
      <c r="A32" t="s">
        <v>10</v>
      </c>
      <c r="B32" s="1">
        <f>B3*$A$9</f>
        <v>108000000</v>
      </c>
      <c r="C32" s="1">
        <f>C3*$A$9</f>
        <v>90000000</v>
      </c>
      <c r="D32" s="1">
        <f>D3*$A$9</f>
        <v>72000000</v>
      </c>
    </row>
    <row r="33" spans="1:4" x14ac:dyDescent="0.2">
      <c r="A33" t="s">
        <v>9</v>
      </c>
      <c r="B33" s="1">
        <f>B31-B32</f>
        <v>42000000</v>
      </c>
      <c r="C33" s="1">
        <f>C31-C32</f>
        <v>60000000</v>
      </c>
      <c r="D33" s="1">
        <f>D31-D32</f>
        <v>78000000</v>
      </c>
    </row>
    <row r="34" spans="1:4" x14ac:dyDescent="0.2">
      <c r="A34" t="s">
        <v>11</v>
      </c>
      <c r="B34" s="1">
        <f>B2</f>
        <v>20000000</v>
      </c>
      <c r="C34" s="1">
        <f>C2</f>
        <v>40000000</v>
      </c>
      <c r="D34" s="1">
        <f>D2</f>
        <v>60000000</v>
      </c>
    </row>
    <row r="35" spans="1:4" x14ac:dyDescent="0.2">
      <c r="A35" t="s">
        <v>12</v>
      </c>
      <c r="B35" s="1">
        <f>B33-B34</f>
        <v>22000000</v>
      </c>
      <c r="C35" s="1">
        <f>C33-C34</f>
        <v>20000000</v>
      </c>
      <c r="D35" s="1">
        <f>D33-D34</f>
        <v>18000000</v>
      </c>
    </row>
    <row r="38" spans="1:4" x14ac:dyDescent="0.2">
      <c r="A38" s="4" t="s">
        <v>30</v>
      </c>
      <c r="B38" s="3" t="s">
        <v>5</v>
      </c>
      <c r="C38" s="3" t="s">
        <v>6</v>
      </c>
      <c r="D38" s="3" t="s">
        <v>7</v>
      </c>
    </row>
    <row r="39" spans="1:4" x14ac:dyDescent="0.2">
      <c r="A39" t="s">
        <v>8</v>
      </c>
      <c r="B39" s="1">
        <f>B4*$A$10</f>
        <v>200000000</v>
      </c>
      <c r="C39" s="1">
        <f>C4*$A$10</f>
        <v>200000000</v>
      </c>
      <c r="D39" s="1">
        <f>D4*$A$10</f>
        <v>200000000</v>
      </c>
    </row>
    <row r="40" spans="1:4" x14ac:dyDescent="0.2">
      <c r="A40" t="s">
        <v>10</v>
      </c>
      <c r="B40" s="1">
        <f>B3*$A$10</f>
        <v>144000000</v>
      </c>
      <c r="C40" s="1">
        <f>C3*$A$10</f>
        <v>120000000</v>
      </c>
      <c r="D40" s="1">
        <f>D3*$A$10</f>
        <v>96000000</v>
      </c>
    </row>
    <row r="41" spans="1:4" x14ac:dyDescent="0.2">
      <c r="A41" t="s">
        <v>9</v>
      </c>
      <c r="B41" s="1">
        <f>B39-B40</f>
        <v>56000000</v>
      </c>
      <c r="C41" s="1">
        <f>C39-C40</f>
        <v>80000000</v>
      </c>
      <c r="D41" s="1">
        <f>D39-D40</f>
        <v>104000000</v>
      </c>
    </row>
    <row r="42" spans="1:4" x14ac:dyDescent="0.2">
      <c r="A42" t="s">
        <v>11</v>
      </c>
      <c r="B42" s="1">
        <f>B2</f>
        <v>20000000</v>
      </c>
      <c r="C42" s="1">
        <f>C2</f>
        <v>40000000</v>
      </c>
      <c r="D42" s="1">
        <f>D2</f>
        <v>60000000</v>
      </c>
    </row>
    <row r="43" spans="1:4" x14ac:dyDescent="0.2">
      <c r="A43" t="s">
        <v>12</v>
      </c>
      <c r="B43" s="1">
        <f>B41-B42</f>
        <v>36000000</v>
      </c>
      <c r="C43" s="1">
        <f>C41-C42</f>
        <v>40000000</v>
      </c>
      <c r="D43" s="1">
        <f>D41-D42</f>
        <v>44000000</v>
      </c>
    </row>
    <row r="46" spans="1:4" x14ac:dyDescent="0.2">
      <c r="A46" s="4" t="s">
        <v>31</v>
      </c>
      <c r="B46" s="3" t="s">
        <v>5</v>
      </c>
      <c r="C46" s="3" t="s">
        <v>6</v>
      </c>
      <c r="D46" s="3" t="s">
        <v>7</v>
      </c>
    </row>
    <row r="47" spans="1:4" x14ac:dyDescent="0.2">
      <c r="A47" t="s">
        <v>8</v>
      </c>
      <c r="B47" s="1">
        <f>B4*$A$11</f>
        <v>250000000</v>
      </c>
      <c r="C47" s="1">
        <f>C4*$A$11</f>
        <v>250000000</v>
      </c>
      <c r="D47" s="1">
        <f>D4*$A$11</f>
        <v>250000000</v>
      </c>
    </row>
    <row r="48" spans="1:4" x14ac:dyDescent="0.2">
      <c r="A48" t="s">
        <v>10</v>
      </c>
      <c r="B48" s="1">
        <f>B3*$A$11</f>
        <v>180000000</v>
      </c>
      <c r="C48" s="1">
        <f>C3*$A$11</f>
        <v>150000000</v>
      </c>
      <c r="D48" s="1">
        <f>D3*$A$11</f>
        <v>120000000</v>
      </c>
    </row>
    <row r="49" spans="1:4" x14ac:dyDescent="0.2">
      <c r="A49" t="s">
        <v>9</v>
      </c>
      <c r="B49" s="1">
        <f>B47-B48</f>
        <v>70000000</v>
      </c>
      <c r="C49" s="1">
        <f>C47-C48</f>
        <v>100000000</v>
      </c>
      <c r="D49" s="1">
        <f>D47-D48</f>
        <v>130000000</v>
      </c>
    </row>
    <row r="50" spans="1:4" x14ac:dyDescent="0.2">
      <c r="A50" t="s">
        <v>11</v>
      </c>
      <c r="B50" s="1">
        <f>B2</f>
        <v>20000000</v>
      </c>
      <c r="C50" s="1">
        <f>C2</f>
        <v>40000000</v>
      </c>
      <c r="D50" s="1">
        <f>D2</f>
        <v>60000000</v>
      </c>
    </row>
    <row r="51" spans="1:4" x14ac:dyDescent="0.2">
      <c r="A51" t="s">
        <v>12</v>
      </c>
      <c r="B51" s="1">
        <f>B49-B50</f>
        <v>50000000</v>
      </c>
      <c r="C51" s="1">
        <f>C49-C50</f>
        <v>60000000</v>
      </c>
      <c r="D51" s="1">
        <f>D49-D50</f>
        <v>70000000</v>
      </c>
    </row>
  </sheetData>
  <mergeCells count="1">
    <mergeCell ref="A6:D6"/>
  </mergeCells>
  <phoneticPr fontId="4"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G14" sqref="G14"/>
    </sheetView>
  </sheetViews>
  <sheetFormatPr defaultRowHeight="12.75" x14ac:dyDescent="0.2"/>
  <cols>
    <col min="1" max="1" width="5" customWidth="1"/>
    <col min="2" max="2" width="10" customWidth="1"/>
    <col min="3" max="3" width="14.42578125" customWidth="1"/>
    <col min="4" max="4" width="13.85546875" customWidth="1"/>
    <col min="5" max="5" width="12.5703125" customWidth="1"/>
    <col min="6" max="6" width="11.5703125" customWidth="1"/>
  </cols>
  <sheetData>
    <row r="1" spans="1:7" x14ac:dyDescent="0.2">
      <c r="B1" t="s">
        <v>14</v>
      </c>
    </row>
    <row r="2" spans="1:7" x14ac:dyDescent="0.2">
      <c r="B2" t="s">
        <v>8</v>
      </c>
      <c r="E2" s="1">
        <v>20000000</v>
      </c>
    </row>
    <row r="3" spans="1:7" x14ac:dyDescent="0.2">
      <c r="B3" t="s">
        <v>11</v>
      </c>
      <c r="E3" s="1">
        <v>3400000</v>
      </c>
    </row>
    <row r="4" spans="1:7" x14ac:dyDescent="0.2">
      <c r="B4" t="s">
        <v>10</v>
      </c>
      <c r="E4" s="1">
        <v>16400000</v>
      </c>
    </row>
    <row r="6" spans="1:7" x14ac:dyDescent="0.2">
      <c r="A6" s="93" t="s">
        <v>15</v>
      </c>
      <c r="B6" s="93"/>
      <c r="C6" s="93"/>
      <c r="D6" s="93"/>
      <c r="E6" s="93"/>
      <c r="F6" s="93"/>
      <c r="G6" s="93"/>
    </row>
    <row r="7" spans="1:7" x14ac:dyDescent="0.2">
      <c r="A7">
        <v>1</v>
      </c>
      <c r="B7" t="s">
        <v>16</v>
      </c>
    </row>
    <row r="8" spans="1:7" x14ac:dyDescent="0.2">
      <c r="A8">
        <v>2</v>
      </c>
      <c r="B8" s="5">
        <v>0.1</v>
      </c>
      <c r="C8" t="s">
        <v>17</v>
      </c>
    </row>
    <row r="9" spans="1:7" x14ac:dyDescent="0.2">
      <c r="A9">
        <v>3</v>
      </c>
      <c r="B9" s="5">
        <v>0.1</v>
      </c>
      <c r="C9" t="s">
        <v>18</v>
      </c>
    </row>
    <row r="10" spans="1:7" x14ac:dyDescent="0.2">
      <c r="A10">
        <v>4</v>
      </c>
      <c r="B10" s="5">
        <v>0.05</v>
      </c>
      <c r="C10" t="s">
        <v>19</v>
      </c>
    </row>
    <row r="11" spans="1:7" x14ac:dyDescent="0.2">
      <c r="A11">
        <v>5</v>
      </c>
      <c r="B11" s="5">
        <v>0.05</v>
      </c>
      <c r="C11" t="s">
        <v>20</v>
      </c>
    </row>
    <row r="12" spans="1:7" x14ac:dyDescent="0.2">
      <c r="A12">
        <v>6</v>
      </c>
      <c r="B12" s="5">
        <v>0.08</v>
      </c>
      <c r="C12" t="s">
        <v>22</v>
      </c>
    </row>
    <row r="13" spans="1:7" x14ac:dyDescent="0.2">
      <c r="A13">
        <v>7</v>
      </c>
      <c r="B13" s="5">
        <v>0.08</v>
      </c>
      <c r="C13" t="s">
        <v>21</v>
      </c>
    </row>
    <row r="14" spans="1:7" x14ac:dyDescent="0.2">
      <c r="A14">
        <v>8</v>
      </c>
      <c r="B14" s="5">
        <v>0.1</v>
      </c>
      <c r="C14" t="s">
        <v>23</v>
      </c>
    </row>
    <row r="15" spans="1:7" x14ac:dyDescent="0.2">
      <c r="B15" s="5">
        <v>0.1</v>
      </c>
      <c r="C15" t="s">
        <v>22</v>
      </c>
    </row>
    <row r="16" spans="1:7" x14ac:dyDescent="0.2">
      <c r="A16">
        <v>9</v>
      </c>
      <c r="B16" s="5">
        <v>0.05</v>
      </c>
      <c r="C16" t="s">
        <v>23</v>
      </c>
    </row>
    <row r="17" spans="1:6" x14ac:dyDescent="0.2">
      <c r="B17" s="5">
        <v>0.05</v>
      </c>
      <c r="C17" t="s">
        <v>24</v>
      </c>
    </row>
    <row r="19" spans="1:6" ht="36.75" customHeight="1" x14ac:dyDescent="0.2">
      <c r="B19" t="s">
        <v>8</v>
      </c>
      <c r="C19" s="6" t="s">
        <v>10</v>
      </c>
      <c r="D19" s="6" t="s">
        <v>25</v>
      </c>
      <c r="E19" s="6" t="s">
        <v>11</v>
      </c>
      <c r="F19" t="s">
        <v>26</v>
      </c>
    </row>
    <row r="20" spans="1:6" x14ac:dyDescent="0.2">
      <c r="A20">
        <v>1</v>
      </c>
      <c r="B20" s="7"/>
      <c r="C20" s="7"/>
      <c r="D20" s="7"/>
      <c r="E20" s="7"/>
      <c r="F20" s="7"/>
    </row>
    <row r="21" spans="1:6" x14ac:dyDescent="0.2">
      <c r="A21">
        <v>2</v>
      </c>
      <c r="B21" s="7"/>
      <c r="C21" s="7"/>
      <c r="D21" s="8"/>
      <c r="E21" s="7"/>
      <c r="F21" s="7"/>
    </row>
    <row r="22" spans="1:6" x14ac:dyDescent="0.2">
      <c r="A22">
        <v>3</v>
      </c>
      <c r="B22" s="7"/>
      <c r="C22" s="7"/>
      <c r="D22" s="8"/>
      <c r="E22" s="7"/>
      <c r="F22" s="7"/>
    </row>
    <row r="23" spans="1:6" x14ac:dyDescent="0.2">
      <c r="A23">
        <v>4</v>
      </c>
      <c r="B23" s="7"/>
      <c r="C23" s="7"/>
      <c r="D23" s="7"/>
      <c r="E23" s="8"/>
      <c r="F23" s="7"/>
    </row>
    <row r="24" spans="1:6" x14ac:dyDescent="0.2">
      <c r="A24">
        <v>5</v>
      </c>
      <c r="B24" s="7"/>
      <c r="C24" s="7"/>
      <c r="D24" s="7"/>
      <c r="E24" s="8"/>
      <c r="F24" s="7"/>
    </row>
    <row r="25" spans="1:6" x14ac:dyDescent="0.2">
      <c r="A25">
        <v>6</v>
      </c>
      <c r="B25" s="8"/>
      <c r="C25" s="8"/>
      <c r="D25" s="7"/>
      <c r="E25" s="7"/>
      <c r="F25" s="7"/>
    </row>
    <row r="26" spans="1:6" x14ac:dyDescent="0.2">
      <c r="A26">
        <v>7</v>
      </c>
      <c r="B26" s="8"/>
      <c r="C26" s="8"/>
      <c r="D26" s="7"/>
      <c r="E26" s="7"/>
      <c r="F26" s="7"/>
    </row>
    <row r="27" spans="1:6" x14ac:dyDescent="0.2">
      <c r="A27">
        <v>8</v>
      </c>
      <c r="B27" s="8"/>
      <c r="C27" s="8"/>
      <c r="D27" s="7"/>
      <c r="E27" s="8"/>
      <c r="F27" s="7"/>
    </row>
    <row r="28" spans="1:6" x14ac:dyDescent="0.2">
      <c r="A28">
        <v>9</v>
      </c>
      <c r="B28" s="7"/>
      <c r="C28" s="8"/>
      <c r="D28" s="7"/>
      <c r="E28" s="8"/>
      <c r="F28" s="7"/>
    </row>
  </sheetData>
  <mergeCells count="1">
    <mergeCell ref="A6:G6"/>
  </mergeCells>
  <phoneticPr fontId="0"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Formulas="1" workbookViewId="0">
      <selection activeCell="C8" sqref="C8"/>
    </sheetView>
  </sheetViews>
  <sheetFormatPr defaultRowHeight="12.75" x14ac:dyDescent="0.2"/>
  <cols>
    <col min="1" max="1" width="1.7109375" customWidth="1"/>
    <col min="2" max="2" width="13.7109375" customWidth="1"/>
    <col min="3" max="3" width="35" bestFit="1" customWidth="1"/>
    <col min="4" max="4" width="18" customWidth="1"/>
    <col min="5" max="5" width="10.42578125" customWidth="1"/>
    <col min="6" max="6" width="4.7109375" bestFit="1" customWidth="1"/>
  </cols>
  <sheetData>
    <row r="1" spans="1:7" x14ac:dyDescent="0.2">
      <c r="B1" s="94" t="s">
        <v>14</v>
      </c>
      <c r="C1" s="94"/>
    </row>
    <row r="2" spans="1:7" x14ac:dyDescent="0.2">
      <c r="B2" t="s">
        <v>8</v>
      </c>
      <c r="E2" s="1">
        <v>20000000</v>
      </c>
    </row>
    <row r="3" spans="1:7" x14ac:dyDescent="0.2">
      <c r="B3" t="s">
        <v>11</v>
      </c>
      <c r="E3" s="1">
        <v>3400000</v>
      </c>
    </row>
    <row r="4" spans="1:7" x14ac:dyDescent="0.2">
      <c r="B4" t="s">
        <v>10</v>
      </c>
      <c r="E4" s="1">
        <v>16400000</v>
      </c>
    </row>
    <row r="6" spans="1:7" x14ac:dyDescent="0.2">
      <c r="A6" s="92" t="s">
        <v>15</v>
      </c>
      <c r="B6" s="92"/>
      <c r="C6" s="92"/>
      <c r="D6" s="92"/>
      <c r="E6" s="92"/>
      <c r="F6" s="92"/>
      <c r="G6" s="92"/>
    </row>
    <row r="7" spans="1:7" x14ac:dyDescent="0.2">
      <c r="A7">
        <v>1</v>
      </c>
      <c r="B7" t="s">
        <v>16</v>
      </c>
    </row>
    <row r="8" spans="1:7" x14ac:dyDescent="0.2">
      <c r="A8">
        <v>2</v>
      </c>
      <c r="B8" s="5">
        <v>0.1</v>
      </c>
      <c r="C8" t="s">
        <v>17</v>
      </c>
    </row>
    <row r="9" spans="1:7" x14ac:dyDescent="0.2">
      <c r="A9">
        <v>3</v>
      </c>
      <c r="B9" s="5">
        <v>0.1</v>
      </c>
      <c r="C9" t="s">
        <v>18</v>
      </c>
    </row>
    <row r="10" spans="1:7" x14ac:dyDescent="0.2">
      <c r="A10">
        <v>4</v>
      </c>
      <c r="B10" s="5">
        <v>0.05</v>
      </c>
      <c r="C10" t="s">
        <v>19</v>
      </c>
    </row>
    <row r="11" spans="1:7" x14ac:dyDescent="0.2">
      <c r="A11">
        <v>5</v>
      </c>
      <c r="B11" s="5">
        <v>0.05</v>
      </c>
      <c r="C11" t="s">
        <v>20</v>
      </c>
    </row>
    <row r="12" spans="1:7" x14ac:dyDescent="0.2">
      <c r="A12">
        <v>6</v>
      </c>
      <c r="B12" s="5">
        <v>0.08</v>
      </c>
      <c r="C12" t="s">
        <v>22</v>
      </c>
    </row>
    <row r="13" spans="1:7" x14ac:dyDescent="0.2">
      <c r="A13">
        <v>7</v>
      </c>
      <c r="B13" s="5">
        <v>0.08</v>
      </c>
      <c r="C13" t="s">
        <v>21</v>
      </c>
    </row>
    <row r="14" spans="1:7" x14ac:dyDescent="0.2">
      <c r="A14">
        <v>8</v>
      </c>
      <c r="B14" s="5">
        <v>0.1</v>
      </c>
      <c r="C14" t="s">
        <v>23</v>
      </c>
    </row>
    <row r="15" spans="1:7" x14ac:dyDescent="0.2">
      <c r="B15" s="5">
        <v>0.1</v>
      </c>
      <c r="C15" t="s">
        <v>22</v>
      </c>
    </row>
    <row r="16" spans="1:7" x14ac:dyDescent="0.2">
      <c r="A16">
        <v>9</v>
      </c>
      <c r="B16" s="5">
        <v>0.05</v>
      </c>
      <c r="C16" t="s">
        <v>23</v>
      </c>
    </row>
    <row r="17" spans="1:6" x14ac:dyDescent="0.2">
      <c r="B17" s="5">
        <v>0.05</v>
      </c>
      <c r="C17" t="s">
        <v>24</v>
      </c>
    </row>
    <row r="19" spans="1:6" ht="36.75" customHeight="1" x14ac:dyDescent="0.2">
      <c r="B19" t="s">
        <v>8</v>
      </c>
      <c r="C19" s="6" t="s">
        <v>10</v>
      </c>
      <c r="D19" s="6" t="s">
        <v>25</v>
      </c>
      <c r="E19" s="6" t="s">
        <v>11</v>
      </c>
      <c r="F19" t="s">
        <v>26</v>
      </c>
    </row>
    <row r="20" spans="1:6" x14ac:dyDescent="0.2">
      <c r="A20" s="7">
        <v>1</v>
      </c>
      <c r="B20" s="7">
        <f>E2</f>
        <v>20000000</v>
      </c>
      <c r="C20" s="7">
        <f>E4</f>
        <v>16400000</v>
      </c>
      <c r="D20" s="7">
        <f>B20-C20</f>
        <v>3600000</v>
      </c>
      <c r="E20" s="7">
        <f>E3</f>
        <v>3400000</v>
      </c>
      <c r="F20" s="7">
        <f>D20-E20</f>
        <v>200000</v>
      </c>
    </row>
    <row r="21" spans="1:6" x14ac:dyDescent="0.2">
      <c r="A21" s="7">
        <v>2</v>
      </c>
      <c r="B21" s="7">
        <f>E2</f>
        <v>20000000</v>
      </c>
      <c r="C21" s="7">
        <f>B21-D21</f>
        <v>16040000</v>
      </c>
      <c r="D21" s="7">
        <f>D20+(D20*B8)</f>
        <v>3960000</v>
      </c>
      <c r="E21" s="7">
        <f>E3</f>
        <v>3400000</v>
      </c>
      <c r="F21" s="7">
        <f>D21-E21</f>
        <v>560000</v>
      </c>
    </row>
    <row r="22" spans="1:6" x14ac:dyDescent="0.2">
      <c r="A22" s="7">
        <v>3</v>
      </c>
      <c r="B22" s="7">
        <f>E2</f>
        <v>20000000</v>
      </c>
      <c r="C22" s="7">
        <f>B22-D22</f>
        <v>16760000</v>
      </c>
      <c r="D22" s="7">
        <f>D20-(D20*B9)</f>
        <v>3240000</v>
      </c>
      <c r="E22" s="7">
        <f>E3</f>
        <v>3400000</v>
      </c>
      <c r="F22" s="7">
        <f t="shared" ref="F22:F28" si="0">D22-E22</f>
        <v>-160000</v>
      </c>
    </row>
    <row r="23" spans="1:6" x14ac:dyDescent="0.2">
      <c r="A23" s="7">
        <v>4</v>
      </c>
      <c r="B23" s="7">
        <f>E2</f>
        <v>20000000</v>
      </c>
      <c r="C23" s="7">
        <f>E4</f>
        <v>16400000</v>
      </c>
      <c r="D23" s="7">
        <f t="shared" ref="D23:D28" si="1">B23-C23</f>
        <v>3600000</v>
      </c>
      <c r="E23" s="7">
        <f>E3+E3*B10</f>
        <v>3570000</v>
      </c>
      <c r="F23" s="7">
        <f t="shared" si="0"/>
        <v>30000</v>
      </c>
    </row>
    <row r="24" spans="1:6" x14ac:dyDescent="0.2">
      <c r="A24" s="7">
        <v>5</v>
      </c>
      <c r="B24" s="7">
        <f>E2</f>
        <v>20000000</v>
      </c>
      <c r="C24" s="7">
        <f>E4</f>
        <v>16400000</v>
      </c>
      <c r="D24" s="7">
        <f t="shared" si="1"/>
        <v>3600000</v>
      </c>
      <c r="E24" s="7">
        <f>E3-E3*B11</f>
        <v>3230000</v>
      </c>
      <c r="F24" s="7">
        <f t="shared" si="0"/>
        <v>370000</v>
      </c>
    </row>
    <row r="25" spans="1:6" x14ac:dyDescent="0.2">
      <c r="A25" s="7">
        <v>6</v>
      </c>
      <c r="B25" s="7">
        <f>E2+E2*B12</f>
        <v>21600000</v>
      </c>
      <c r="C25" s="7">
        <f>E4+E4*B12</f>
        <v>17712000</v>
      </c>
      <c r="D25" s="7">
        <f t="shared" si="1"/>
        <v>3888000</v>
      </c>
      <c r="E25" s="7">
        <f>E3</f>
        <v>3400000</v>
      </c>
      <c r="F25" s="7">
        <f t="shared" si="0"/>
        <v>488000</v>
      </c>
    </row>
    <row r="26" spans="1:6" x14ac:dyDescent="0.2">
      <c r="A26" s="7">
        <v>7</v>
      </c>
      <c r="B26" s="7">
        <f>E2-E2*B13</f>
        <v>18400000</v>
      </c>
      <c r="C26" s="7">
        <f>E4-E4*B13</f>
        <v>15088000</v>
      </c>
      <c r="D26" s="7">
        <f t="shared" si="1"/>
        <v>3312000</v>
      </c>
      <c r="E26" s="7">
        <f>E3</f>
        <v>3400000</v>
      </c>
      <c r="F26" s="7">
        <f t="shared" si="0"/>
        <v>-88000</v>
      </c>
    </row>
    <row r="27" spans="1:6" x14ac:dyDescent="0.2">
      <c r="A27" s="7">
        <v>8</v>
      </c>
      <c r="B27" s="7">
        <f>E2+E2*B15</f>
        <v>22000000</v>
      </c>
      <c r="C27" s="7">
        <f>E4+E4*B15</f>
        <v>18040000</v>
      </c>
      <c r="D27" s="7">
        <f t="shared" si="1"/>
        <v>3960000</v>
      </c>
      <c r="E27" s="7">
        <f>E3+E3*B14</f>
        <v>3740000</v>
      </c>
      <c r="F27" s="7">
        <f t="shared" si="0"/>
        <v>220000</v>
      </c>
    </row>
    <row r="28" spans="1:6" x14ac:dyDescent="0.2">
      <c r="A28" s="7">
        <v>9</v>
      </c>
      <c r="B28" s="7">
        <f>E2</f>
        <v>20000000</v>
      </c>
      <c r="C28" s="7">
        <f>E4-E4*B17</f>
        <v>15580000</v>
      </c>
      <c r="D28" s="7">
        <f t="shared" si="1"/>
        <v>4420000</v>
      </c>
      <c r="E28" s="7">
        <f>E3+E3*B16</f>
        <v>3570000</v>
      </c>
      <c r="F28" s="7">
        <f t="shared" si="0"/>
        <v>850000</v>
      </c>
    </row>
  </sheetData>
  <mergeCells count="2">
    <mergeCell ref="A6:G6"/>
    <mergeCell ref="B1:C1"/>
  </mergeCells>
  <phoneticPr fontId="4"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A2" sqref="A2:F2"/>
    </sheetView>
  </sheetViews>
  <sheetFormatPr defaultRowHeight="15" x14ac:dyDescent="0.2"/>
  <cols>
    <col min="1" max="1" width="9.140625" style="12"/>
    <col min="2" max="2" width="9.85546875" style="12" customWidth="1"/>
    <col min="3" max="3" width="14.42578125" style="12" bestFit="1" customWidth="1"/>
    <col min="4" max="4" width="16.140625" style="12" bestFit="1" customWidth="1"/>
    <col min="5" max="5" width="14.42578125" style="12" bestFit="1" customWidth="1"/>
    <col min="6" max="6" width="16.140625" style="12" customWidth="1"/>
    <col min="7" max="7" width="11" style="12" customWidth="1"/>
    <col min="8" max="16384" width="9.140625" style="12"/>
  </cols>
  <sheetData>
    <row r="1" spans="1:9" ht="55.5" customHeight="1" x14ac:dyDescent="0.2">
      <c r="A1" s="95" t="s">
        <v>34</v>
      </c>
      <c r="B1" s="96"/>
      <c r="C1" s="96"/>
      <c r="D1" s="96"/>
      <c r="E1" s="96"/>
      <c r="F1" s="96"/>
      <c r="G1" s="10"/>
      <c r="H1" s="11"/>
      <c r="I1" s="11"/>
    </row>
    <row r="2" spans="1:9" ht="89.25" customHeight="1" x14ac:dyDescent="0.2">
      <c r="A2" s="95" t="s">
        <v>82</v>
      </c>
      <c r="B2" s="96"/>
      <c r="C2" s="96"/>
      <c r="D2" s="96"/>
      <c r="E2" s="96"/>
      <c r="F2" s="96"/>
      <c r="G2" s="10"/>
      <c r="H2" s="11"/>
      <c r="I2" s="11"/>
    </row>
    <row r="3" spans="1:9" ht="20.100000000000001" customHeight="1" x14ac:dyDescent="0.2">
      <c r="A3" s="95" t="s">
        <v>35</v>
      </c>
      <c r="B3" s="96"/>
      <c r="C3" s="96"/>
      <c r="D3" s="96"/>
      <c r="E3" s="96"/>
      <c r="F3" s="96"/>
      <c r="G3" s="10"/>
      <c r="H3" s="11"/>
      <c r="I3" s="11"/>
    </row>
    <row r="4" spans="1:9" ht="18.75" customHeight="1" x14ac:dyDescent="0.2">
      <c r="A4" s="95" t="s">
        <v>36</v>
      </c>
      <c r="B4" s="96"/>
      <c r="C4" s="96"/>
      <c r="D4" s="96"/>
      <c r="E4" s="96"/>
      <c r="F4" s="96"/>
      <c r="G4" s="10"/>
      <c r="H4" s="11"/>
      <c r="I4" s="11"/>
    </row>
    <row r="5" spans="1:9" ht="19.5" customHeight="1" x14ac:dyDescent="0.2">
      <c r="A5" s="95" t="s">
        <v>37</v>
      </c>
      <c r="B5" s="96"/>
      <c r="C5" s="96"/>
      <c r="D5" s="96"/>
      <c r="E5" s="96"/>
      <c r="F5" s="96"/>
      <c r="G5" s="10"/>
      <c r="H5" s="11"/>
      <c r="I5" s="11"/>
    </row>
    <row r="6" spans="1:9" x14ac:dyDescent="0.2">
      <c r="A6" s="13"/>
    </row>
    <row r="7" spans="1:9" ht="15.75" x14ac:dyDescent="0.25">
      <c r="A7" s="97" t="s">
        <v>38</v>
      </c>
      <c r="B7" s="96"/>
      <c r="C7" s="96"/>
      <c r="D7" s="96"/>
      <c r="E7" s="96"/>
      <c r="F7" s="96"/>
      <c r="G7" s="96"/>
      <c r="H7" s="11"/>
      <c r="I7" s="11"/>
    </row>
    <row r="8" spans="1:9" x14ac:dyDescent="0.2">
      <c r="A8" s="95" t="s">
        <v>39</v>
      </c>
      <c r="B8" s="96"/>
      <c r="C8" s="96"/>
      <c r="D8" s="96"/>
      <c r="E8" s="96"/>
      <c r="F8" s="96"/>
      <c r="G8" s="14"/>
      <c r="H8" s="11"/>
      <c r="I8" s="11"/>
    </row>
    <row r="9" spans="1:9" x14ac:dyDescent="0.2">
      <c r="A9" s="95" t="s">
        <v>40</v>
      </c>
      <c r="B9" s="96"/>
      <c r="C9" s="96"/>
      <c r="D9" s="96"/>
      <c r="E9" s="96"/>
      <c r="F9" s="96"/>
      <c r="G9" s="14"/>
      <c r="H9" s="11"/>
      <c r="I9" s="11"/>
    </row>
    <row r="10" spans="1:9" x14ac:dyDescent="0.2">
      <c r="A10" s="95" t="s">
        <v>41</v>
      </c>
      <c r="B10" s="96"/>
      <c r="C10" s="96"/>
      <c r="D10" s="96"/>
      <c r="E10" s="96"/>
      <c r="F10" s="96"/>
      <c r="G10" s="14"/>
      <c r="H10" s="11"/>
      <c r="I10" s="11"/>
    </row>
  </sheetData>
  <mergeCells count="9">
    <mergeCell ref="A1:F1"/>
    <mergeCell ref="A2:F2"/>
    <mergeCell ref="A3:F3"/>
    <mergeCell ref="A4:F4"/>
    <mergeCell ref="A10:F10"/>
    <mergeCell ref="A5:F5"/>
    <mergeCell ref="A7:G7"/>
    <mergeCell ref="A8:F8"/>
    <mergeCell ref="A9:F9"/>
  </mergeCells>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11</vt:i4>
      </vt:variant>
    </vt:vector>
  </HeadingPairs>
  <TitlesOfParts>
    <vt:vector size="11" baseType="lpstr">
      <vt:lpstr>ΕΙΣΑΓΩΓΗ</vt:lpstr>
      <vt:lpstr>ΤΥΠΟΙ</vt:lpstr>
      <vt:lpstr>ΝΣ-1</vt:lpstr>
      <vt:lpstr>ΝΣ-2</vt:lpstr>
      <vt:lpstr>BEP</vt:lpstr>
      <vt:lpstr>BEP-ΛΥΣΗ-S</vt:lpstr>
      <vt:lpstr>BEP1</vt:lpstr>
      <vt:lpstr>BEP1-ΛΥΣΗ-S</vt:lpstr>
      <vt:lpstr>ΣΤΑΡ-ΕΜΠ-ΠΛΑΙΣΙΟ</vt:lpstr>
      <vt:lpstr>ΣΤΑΡ-ΕΙΣ-ΠΛΑΙΣΙΟ</vt:lpstr>
      <vt:lpstr>ΣΤΑΡ-ΠΑΡ-ΠΛΑΙΣΙΟ</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dcd</dc:creator>
  <cp:lastModifiedBy>Valued Acer Customer</cp:lastModifiedBy>
  <dcterms:created xsi:type="dcterms:W3CDTF">2002-12-04T09:37:27Z</dcterms:created>
  <dcterms:modified xsi:type="dcterms:W3CDTF">2011-01-13T16:39:36Z</dcterms:modified>
</cp:coreProperties>
</file>