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60" windowWidth="11340" windowHeight="7560" activeTab="1"/>
  </bookViews>
  <sheets>
    <sheet name="ΕΙΣΑΓΩΓΗ" sheetId="42" r:id="rId1"/>
    <sheet name="ΛΟΓΙΣΤΙΚΗ" sheetId="39" r:id="rId2"/>
    <sheet name="LOG1" sheetId="13" r:id="rId3"/>
    <sheet name="LOG1S" sheetId="45" r:id="rId4"/>
    <sheet name="ΜΙΣΘΟΔΟΣΙΑ" sheetId="43" r:id="rId5"/>
    <sheet name="LOG2" sheetId="52" r:id="rId6"/>
    <sheet name="LOG2S" sheetId="46" r:id="rId7"/>
    <sheet name="ΑΠΟΣΒΕΣΕΙΣ" sheetId="40" r:id="rId8"/>
    <sheet name="LOG3" sheetId="54" r:id="rId9"/>
    <sheet name="LOG3S" sheetId="48" r:id="rId10"/>
    <sheet name="TEST1-ΠΛΑΙΣΙΟ" sheetId="41" r:id="rId11"/>
    <sheet name="ΤΕΣΤ1-ΛΥΣΗ-S" sheetId="50" r:id="rId12"/>
  </sheets>
  <externalReferences>
    <externalReference r:id="rId13"/>
  </externalReferences>
  <definedNames>
    <definedName name="EGLS">#REF!</definedName>
    <definedName name="gls">[1]egls1!$A$1:$B$968</definedName>
  </definedNames>
  <calcPr calcId="144525"/>
</workbook>
</file>

<file path=xl/calcChain.xml><?xml version="1.0" encoding="utf-8"?>
<calcChain xmlns="http://schemas.openxmlformats.org/spreadsheetml/2006/main">
  <c r="B28" i="54" l="1"/>
  <c r="B38" i="54"/>
  <c r="B33" i="54"/>
  <c r="B17" i="54"/>
  <c r="B16" i="52"/>
  <c r="C36" i="50"/>
  <c r="C37" i="50"/>
  <c r="C38" i="50"/>
  <c r="C42" i="50"/>
  <c r="D46" i="50"/>
  <c r="C39" i="50"/>
  <c r="D36" i="50"/>
  <c r="D37" i="50"/>
  <c r="D38" i="50"/>
  <c r="D42" i="50"/>
  <c r="D39" i="50"/>
  <c r="E36" i="50"/>
  <c r="E37" i="50"/>
  <c r="E38" i="50"/>
  <c r="E42" i="50"/>
  <c r="E39" i="50"/>
  <c r="B45" i="50"/>
  <c r="B50" i="50"/>
  <c r="D26" i="50"/>
  <c r="E26" i="50"/>
  <c r="D29" i="50"/>
  <c r="E29" i="50"/>
  <c r="D32" i="50"/>
  <c r="E32" i="50"/>
  <c r="B56" i="50"/>
  <c r="B51" i="50"/>
  <c r="B46" i="50"/>
  <c r="B47" i="50"/>
  <c r="D15" i="50"/>
  <c r="F15" i="50"/>
  <c r="F17" i="50"/>
  <c r="D16" i="50"/>
  <c r="F16" i="50"/>
  <c r="C15" i="50"/>
  <c r="E15" i="50"/>
  <c r="E17" i="50"/>
  <c r="C16" i="50"/>
  <c r="E16" i="50"/>
  <c r="D17" i="50"/>
  <c r="C17" i="50"/>
  <c r="B17" i="50"/>
  <c r="D56" i="48"/>
  <c r="D61" i="48"/>
  <c r="C42" i="48"/>
  <c r="C43" i="48"/>
  <c r="C44" i="48"/>
  <c r="C45" i="48"/>
  <c r="C46" i="48"/>
  <c r="D27" i="48"/>
  <c r="D26" i="48"/>
  <c r="D28" i="48"/>
  <c r="C47" i="48"/>
  <c r="C48" i="48"/>
  <c r="D52" i="48"/>
  <c r="D42" i="48"/>
  <c r="D43" i="48"/>
  <c r="D44" i="48"/>
  <c r="D45" i="48"/>
  <c r="D46" i="48"/>
  <c r="D31" i="48"/>
  <c r="D32" i="48"/>
  <c r="D33" i="48"/>
  <c r="D47" i="48"/>
  <c r="D48" i="48"/>
  <c r="E42" i="48"/>
  <c r="E43" i="48"/>
  <c r="E44" i="48"/>
  <c r="E45" i="48"/>
  <c r="E46" i="48"/>
  <c r="D36" i="48"/>
  <c r="D37" i="48"/>
  <c r="D38" i="48"/>
  <c r="E47" i="48"/>
  <c r="E48" i="48"/>
  <c r="B28" i="48"/>
  <c r="B51" i="48"/>
  <c r="B56" i="48"/>
  <c r="E26" i="48"/>
  <c r="E31" i="48"/>
  <c r="E36" i="48"/>
  <c r="E27" i="48"/>
  <c r="E32" i="48"/>
  <c r="E28" i="48"/>
  <c r="B52" i="48"/>
  <c r="B53" i="48"/>
  <c r="B38" i="48"/>
  <c r="B33" i="48"/>
  <c r="D15" i="48"/>
  <c r="F15" i="48"/>
  <c r="D16" i="48"/>
  <c r="F16" i="48"/>
  <c r="C15" i="48"/>
  <c r="E15" i="48"/>
  <c r="E17" i="48"/>
  <c r="C16" i="48"/>
  <c r="E16" i="48"/>
  <c r="D17" i="48"/>
  <c r="C17" i="48"/>
  <c r="B17" i="48"/>
  <c r="C23" i="46"/>
  <c r="C24" i="46"/>
  <c r="C25" i="46"/>
  <c r="C29" i="46"/>
  <c r="D34" i="46"/>
  <c r="C26" i="46"/>
  <c r="C27" i="46"/>
  <c r="D23" i="46"/>
  <c r="D24" i="46"/>
  <c r="D25" i="46"/>
  <c r="D29" i="46"/>
  <c r="D26" i="46"/>
  <c r="D27" i="46"/>
  <c r="E23" i="46"/>
  <c r="E24" i="46"/>
  <c r="E25" i="46"/>
  <c r="E29" i="46"/>
  <c r="E26" i="46"/>
  <c r="E27" i="46"/>
  <c r="D38" i="46"/>
  <c r="D43" i="46"/>
  <c r="B33" i="46"/>
  <c r="B38" i="46"/>
  <c r="B35" i="46"/>
  <c r="D14" i="46"/>
  <c r="F14" i="46"/>
  <c r="F16" i="46"/>
  <c r="D15" i="46"/>
  <c r="F15" i="46"/>
  <c r="C14" i="46"/>
  <c r="E14" i="46"/>
  <c r="C15" i="46"/>
  <c r="E15" i="46"/>
  <c r="E16" i="46"/>
  <c r="D16" i="46"/>
  <c r="C16" i="46"/>
  <c r="B16" i="46"/>
  <c r="C12" i="45"/>
  <c r="C13" i="45"/>
  <c r="C14" i="45"/>
  <c r="C15" i="45"/>
  <c r="C18" i="45"/>
  <c r="D22" i="45"/>
  <c r="D12" i="45"/>
  <c r="D13" i="45"/>
  <c r="D14" i="45"/>
  <c r="D15" i="45"/>
  <c r="D18" i="45"/>
  <c r="E12" i="45"/>
  <c r="E13" i="45"/>
  <c r="E14" i="45"/>
  <c r="E15" i="45"/>
  <c r="E18" i="45"/>
  <c r="D31" i="45"/>
  <c r="B21" i="45"/>
  <c r="B26" i="45"/>
  <c r="D26" i="45"/>
  <c r="B23" i="45"/>
  <c r="B17" i="41"/>
  <c r="B8" i="40"/>
  <c r="B40" i="46"/>
  <c r="B43" i="46"/>
  <c r="B45" i="46"/>
  <c r="D39" i="46"/>
  <c r="D35" i="46"/>
  <c r="B61" i="48"/>
  <c r="D57" i="48"/>
  <c r="D53" i="48"/>
  <c r="B31" i="45"/>
  <c r="B33" i="45"/>
  <c r="B28" i="45"/>
  <c r="D27" i="45"/>
  <c r="D23" i="45"/>
  <c r="F17" i="48"/>
  <c r="E37" i="48"/>
  <c r="E38" i="48"/>
  <c r="B62" i="48"/>
  <c r="E33" i="48"/>
  <c r="B57" i="48"/>
  <c r="B58" i="48"/>
  <c r="B52" i="50"/>
  <c r="B55" i="50"/>
  <c r="B57" i="50"/>
  <c r="D51" i="50"/>
  <c r="D47" i="50"/>
  <c r="D58" i="48"/>
  <c r="D62" i="48"/>
  <c r="D63" i="48"/>
  <c r="B63" i="48"/>
  <c r="D44" i="46"/>
  <c r="D45" i="46"/>
  <c r="D40" i="46"/>
  <c r="D52" i="50"/>
  <c r="D56" i="50"/>
  <c r="D57" i="50"/>
  <c r="D32" i="45"/>
  <c r="D33" i="45"/>
  <c r="D28" i="45"/>
</calcChain>
</file>

<file path=xl/comments1.xml><?xml version="1.0" encoding="utf-8"?>
<comments xmlns="http://schemas.openxmlformats.org/spreadsheetml/2006/main">
  <authors>
    <author>dcd1</author>
  </authors>
  <commentList>
    <comment ref="A3" authorId="0">
      <text>
        <r>
          <rPr>
            <u/>
            <sz val="8"/>
            <color indexed="81"/>
            <rFont val="Tahoma"/>
            <family val="2"/>
          </rPr>
          <t>ΑΠΟΤΕΛΕΣΜΑΤΑ ΧΡΗΣΗΣ</t>
        </r>
        <r>
          <rPr>
            <sz val="8"/>
            <color indexed="81"/>
            <rFont val="Tahoma"/>
            <family val="2"/>
            <charset val="161"/>
          </rPr>
          <t xml:space="preserve">
ΠΩΛΗΣΕΙΣ
- ΚΟΣΤΟΣ ΠΩΛ/ΝΤΩΝ
=ΜΙΚΤΟ ΚΕΡΔΟΣ
- ΕΞΟΔΑ
=ΚΑΘΑΡΟ ΚΕΡΔΟΣ
</t>
        </r>
      </text>
    </comment>
    <comment ref="A6" authorId="0">
      <text>
        <r>
          <rPr>
            <u/>
            <sz val="8"/>
            <color indexed="81"/>
            <rFont val="Tahoma"/>
            <family val="2"/>
          </rPr>
          <t>ΕΝΕΡΓΗΤΙΚΟ</t>
        </r>
        <r>
          <rPr>
            <sz val="8"/>
            <color indexed="81"/>
            <rFont val="Tahoma"/>
            <family val="2"/>
            <charset val="161"/>
          </rPr>
          <t xml:space="preserve">
ΠΑΓΙΑ
ΑΠΟΘΕΜΑΤΑ
ΠΕΛΑΤΕΣ
ΤΑΜΕΙΟ
</t>
        </r>
        <r>
          <rPr>
            <u/>
            <sz val="8"/>
            <color indexed="81"/>
            <rFont val="Tahoma"/>
            <family val="2"/>
          </rPr>
          <t>ΠΑΘΗΤΙΚΟ</t>
        </r>
        <r>
          <rPr>
            <sz val="8"/>
            <color indexed="81"/>
            <rFont val="Tahoma"/>
            <family val="2"/>
            <charset val="161"/>
          </rPr>
          <t xml:space="preserve">
ΙΔΙΟ ΚΕΦΑΛΑΙΟ
ΚΕΡΔΗ ΕΙΣ ΝΕΟΝ
ΔΑΝΕΙΑ
ΠΡΟΜΗΘΕΥΤΕΣ</t>
        </r>
      </text>
    </comment>
    <comment ref="A9" authorId="0">
      <text>
        <r>
          <rPr>
            <sz val="8"/>
            <color indexed="81"/>
            <rFont val="Tahoma"/>
            <family val="2"/>
            <charset val="161"/>
          </rPr>
          <t>Π.χ.Στις 1/1/2002 ανοίγουμε ένα βιβλιοπωλείο και αγοράζουμε 10 τετράδια αντί 10 Ε και στις 20/1/2002 αγοράζουμε 10 τετράδια αντί 20 Ε. Στίς 31/1/2002 πουλάμε 15 τετράδια αντί 30 Ε.Ποιό θα είναι το τελικό απόθεμά μας;
Θα πρέπει να έχουμε 5 τετράδια,που πρέπει και να συμφωνούμε με την απογραφή στις 31/1/2002.</t>
        </r>
      </text>
    </comment>
    <comment ref="A12" authorId="0">
      <text>
        <r>
          <rPr>
            <sz val="8"/>
            <color indexed="81"/>
            <rFont val="Tahoma"/>
            <family val="2"/>
            <charset val="161"/>
          </rPr>
          <t xml:space="preserve">Χρησιμοποιείται στην συμφωνία του ταμείου μιας επιχείρησης αλλά και ατομικά για κάθε φυσικό πρόσωπο ή το ταμείο ενός Σ/Μ. Επίσης βάσει αυτής της ισότητας κάνουμε τον πίνακα ταμιακής ροής μιας επιχείρησης.
</t>
        </r>
      </text>
    </comment>
    <comment ref="A16" authorId="0">
      <text>
        <r>
          <rPr>
            <sz val="8"/>
            <color indexed="81"/>
            <rFont val="Tahoma"/>
            <family val="2"/>
            <charset val="161"/>
          </rPr>
          <t xml:space="preserve">Π.χ.Στις 1/1/2002 αγοράζουμε 10 τετράδια αντί 10 Ε και στις 20/1/2002 αγοράζουμε 10 τετράδια αντί 20 Ε. Στίς 31/1/2002 πουλάμε 15 τετράδια αντί 30 Ε.Ποιό θα είναι το κέρδος μας;
                     </t>
        </r>
        <r>
          <rPr>
            <u/>
            <sz val="8"/>
            <color indexed="81"/>
            <rFont val="Tahoma"/>
            <family val="2"/>
          </rPr>
          <t>ΜΕΣΟΣ ΟΡΟΣ</t>
        </r>
        <r>
          <rPr>
            <sz val="8"/>
            <color indexed="81"/>
            <rFont val="Tahoma"/>
            <family val="2"/>
            <charset val="161"/>
          </rPr>
          <t xml:space="preserve">           </t>
        </r>
        <r>
          <rPr>
            <u/>
            <sz val="8"/>
            <color indexed="81"/>
            <rFont val="Tahoma"/>
            <family val="2"/>
          </rPr>
          <t>LIFO</t>
        </r>
        <r>
          <rPr>
            <sz val="8"/>
            <color indexed="81"/>
            <rFont val="Tahoma"/>
            <family val="2"/>
            <charset val="161"/>
          </rPr>
          <t xml:space="preserve">         </t>
        </r>
        <r>
          <rPr>
            <u/>
            <sz val="8"/>
            <color indexed="81"/>
            <rFont val="Tahoma"/>
            <family val="2"/>
          </rPr>
          <t xml:space="preserve"> FIFO</t>
        </r>
        <r>
          <rPr>
            <sz val="8"/>
            <color indexed="81"/>
            <rFont val="Tahoma"/>
            <family val="2"/>
            <charset val="161"/>
          </rPr>
          <t xml:space="preserve">
ΑΓΟΡΕΣ        10Χ1=10
ΑΓΟΡΕΣ        10Χ2=20
ΣΥΝΟΛΟ       30/20=1.5
ΠΩΛΗΣΕΙΣ    15Χ2=30
ΑΠΟΘΕΜΑ    5Χ1.5=7.5              5χ1=5         5χ2=10
Αρα κόστος   30-7.5=22.5         30-5=25      30-10=20
Αρα κέρδος    7.5                             5                 10  </t>
        </r>
      </text>
    </comment>
  </commentList>
</comments>
</file>

<file path=xl/sharedStrings.xml><?xml version="1.0" encoding="utf-8"?>
<sst xmlns="http://schemas.openxmlformats.org/spreadsheetml/2006/main" count="526" uniqueCount="123">
  <si>
    <t>Υπάλληλοι</t>
  </si>
  <si>
    <t>Σύνολο</t>
  </si>
  <si>
    <t>Είδος Παγίου</t>
  </si>
  <si>
    <t>Αξία</t>
  </si>
  <si>
    <t>Συντελ.Απόσβεσης</t>
  </si>
  <si>
    <t>Απόσβεση</t>
  </si>
  <si>
    <t>Υπόλοιπο</t>
  </si>
  <si>
    <t>Η/Υ</t>
  </si>
  <si>
    <t>Citroen Saxo</t>
  </si>
  <si>
    <t xml:space="preserve">Αξία </t>
  </si>
  <si>
    <t>Ημερομηνία Κτήσης</t>
  </si>
  <si>
    <t>Συντ.Απόσβεσης</t>
  </si>
  <si>
    <t>ΙΚΑ Εργοδότη</t>
  </si>
  <si>
    <t>ΙΚΑ εργαζόμενου</t>
  </si>
  <si>
    <t>Μισθός</t>
  </si>
  <si>
    <t>Καθαρό πληρωτέο</t>
  </si>
  <si>
    <t>Δαπάνη μισθών</t>
  </si>
  <si>
    <t>ΠΙΝΑΚΕΣ ΕΞΟΔΩΝ</t>
  </si>
  <si>
    <t>Ζητείται:</t>
  </si>
  <si>
    <t>1) Αποτελέσματα χρήσης και ισολογισμός για τα τρία αυτά έτη .</t>
  </si>
  <si>
    <t>1. ΜΙΣΘΟΔΟΣΙΑ</t>
  </si>
  <si>
    <r>
      <t xml:space="preserve">2. ΕΝΟΙΚΙΑ: </t>
    </r>
    <r>
      <rPr>
        <b/>
        <sz val="10"/>
        <rFont val="Arial"/>
        <family val="2"/>
      </rPr>
      <t>80000 Χ 12 =960000</t>
    </r>
  </si>
  <si>
    <t>3. ΑΠΟΣΒΕΣΕΙΣ ΠΑΓΙΩΝ(Γενική μορφή)</t>
  </si>
  <si>
    <t xml:space="preserve">ΤΑΜΕΙΟ             </t>
  </si>
  <si>
    <t xml:space="preserve">Ι.Κ.                        </t>
  </si>
  <si>
    <t>ΚΑΘΑΡΑ ΠΑΓΙΑ</t>
  </si>
  <si>
    <t>ΚΕΡΔΗ ΕΙΣ ΝΕΟ</t>
  </si>
  <si>
    <t>ΣΥΝΟΛΟ</t>
  </si>
  <si>
    <t>ΕΦΑΡΜΟΓΗ ΣΤΗΝ ΕΝΟΤΗΤΑ : ΛΟΓΙΣΤΙΚΗ</t>
  </si>
  <si>
    <t>ΜΗΧΑΝΕΣ ΓΡΑΦΕΙΟΥ</t>
  </si>
  <si>
    <t xml:space="preserve"> = ΜΙΚΤΟ ΚΕΡΔΟΣ</t>
  </si>
  <si>
    <t xml:space="preserve">- ΕΞΟΔΑ (ΕΝΟΙΚΙΑ)                             </t>
  </si>
  <si>
    <t xml:space="preserve">- ΜΙΣΘΟΙ &amp; ΙΚΑ                                 </t>
  </si>
  <si>
    <t xml:space="preserve">- ΑΠΟΣΒΕΣΕΙΣ                                    </t>
  </si>
  <si>
    <t xml:space="preserve"> = ΚΑΘΑΡΑ ΚΕΡΔΗ</t>
  </si>
  <si>
    <t>Απασχολεί 2 υπαλλήλους με μηνιαίο μισθό 1.000€ τον ένα και 1.200€ τον άλλο. Το Ι.Κ.Α.  του εργαζομένου είναι 15% και το Ι.Κ.Α. του εργοδότη 30%.</t>
  </si>
  <si>
    <t>Έχει πάγια περιουσιακά στοιχεία, 2 φορτηγά αυτοκίνητα  (αγορά στις 10/2/2002) αξίας  το καθένα 10.000€, με συντελεστή απόσβεσης 12% .</t>
  </si>
  <si>
    <t>Ολες οι πληρωμές και οι εισπράξεις γίνονται μετρητοίς . Μηνιαίο ενοίκιο καταστήματος-αποθήκης  1.000 € .</t>
  </si>
  <si>
    <t>Αρα έχουμε: (2200 Χ 14) =30800 + (660 Χ14) =  9240</t>
  </si>
  <si>
    <t>Σύνολο ετήσιας δαπάνης για την εταιρία =30800+9240= 40,040</t>
  </si>
  <si>
    <r>
      <t>2. ΕΝΟΙΚΙΑ: 1</t>
    </r>
    <r>
      <rPr>
        <b/>
        <sz val="10"/>
        <rFont val="Arial"/>
        <family val="2"/>
      </rPr>
      <t>000 Χ 12 =12000</t>
    </r>
  </si>
  <si>
    <t>ΑΥΤΟΚΙΝΗΤΑ (2)</t>
  </si>
  <si>
    <t>ΑΠΟΣΒΕΣΕΙΣ 2002</t>
  </si>
  <si>
    <t>ΑΠΟΣΒΕΣΕΙΣ 2003</t>
  </si>
  <si>
    <t>ΑΠΟΣΒΕΣΕΙΣ 2004</t>
  </si>
  <si>
    <r>
      <t xml:space="preserve">Η </t>
    </r>
    <r>
      <rPr>
        <b/>
        <sz val="10"/>
        <rFont val="Arial"/>
        <family val="2"/>
      </rPr>
      <t xml:space="preserve"> ΠΑΚΟ Α.Ε</t>
    </r>
    <r>
      <rPr>
        <sz val="10"/>
        <rFont val="Arial"/>
        <family val="2"/>
      </rPr>
      <t>. εμπορεύεται μπαταρίες αυτοκινήτων</t>
    </r>
    <r>
      <rPr>
        <b/>
        <sz val="10"/>
        <rFont val="Arial"/>
        <family val="2"/>
      </rPr>
      <t xml:space="preserve"> </t>
    </r>
    <r>
      <rPr>
        <sz val="10"/>
        <rFont val="Arial"/>
        <family val="2"/>
      </rPr>
      <t xml:space="preserve">και υπολογίζει να πουλήσει το 2002,  2000 τεμάχια, το 2003 2500 τεμάχια και το 2004  3000 τεμάχια. Η τιμή πώλησης το 1997 είναι 1.000 </t>
    </r>
    <r>
      <rPr>
        <sz val="10"/>
        <rFont val="Arial Greek"/>
        <charset val="161"/>
      </rPr>
      <t>€</t>
    </r>
    <r>
      <rPr>
        <sz val="10"/>
        <rFont val="Arial"/>
        <family val="2"/>
      </rPr>
      <t xml:space="preserve"> και η τιμή αγοράς 500 €. Η εταιρεία ιδρύθηκε την 1/1/2002 με ίδιο κεφάλαιο 30.000 € (μετρητά). </t>
    </r>
  </si>
  <si>
    <t xml:space="preserve">ΠΩΛΗΣΕΙΣ   (2000 Χ 1.000 )    </t>
  </si>
  <si>
    <t xml:space="preserve"> - ΚΟΣΤΟΣ ΠΩΛ/ΝΤΩΝ   (2000 Χ 500 )      </t>
  </si>
  <si>
    <t>ΑΠΟΤΕΛΕΣΜΑΤΑ ΧΡΗΣΗΣ 2002</t>
  </si>
  <si>
    <r>
      <t>ΕΝΕΡΓΗΤΙΚΟ</t>
    </r>
    <r>
      <rPr>
        <b/>
        <u/>
        <sz val="10"/>
        <rFont val="Arial"/>
        <family val="2"/>
      </rPr>
      <t xml:space="preserve">                      </t>
    </r>
    <r>
      <rPr>
        <b/>
        <u/>
        <sz val="10"/>
        <color indexed="17"/>
        <rFont val="Arial"/>
        <family val="2"/>
        <charset val="161"/>
      </rPr>
      <t>ΙΣΟΛΟΓΙΣΜΟΣ 2002</t>
    </r>
    <r>
      <rPr>
        <b/>
        <u/>
        <sz val="10"/>
        <rFont val="Arial"/>
        <family val="2"/>
      </rPr>
      <t xml:space="preserve">              </t>
    </r>
    <r>
      <rPr>
        <b/>
        <u/>
        <sz val="10"/>
        <color indexed="52"/>
        <rFont val="Arial"/>
        <family val="2"/>
        <charset val="161"/>
      </rPr>
      <t>ΠΑΘΗΤΙΚΟ</t>
    </r>
  </si>
  <si>
    <r>
      <t>ΕΝΕΡΓΗΤΙΚΟ</t>
    </r>
    <r>
      <rPr>
        <b/>
        <u/>
        <sz val="10"/>
        <rFont val="Arial"/>
        <family val="2"/>
      </rPr>
      <t xml:space="preserve">                      </t>
    </r>
    <r>
      <rPr>
        <b/>
        <u/>
        <sz val="10"/>
        <color indexed="17"/>
        <rFont val="Arial"/>
        <family val="2"/>
        <charset val="161"/>
      </rPr>
      <t>ΙΣΟΛΟΓΙΣΜΟΣ 2003</t>
    </r>
    <r>
      <rPr>
        <b/>
        <u/>
        <sz val="10"/>
        <rFont val="Arial"/>
        <family val="2"/>
      </rPr>
      <t xml:space="preserve">              </t>
    </r>
    <r>
      <rPr>
        <b/>
        <u/>
        <sz val="10"/>
        <color indexed="52"/>
        <rFont val="Arial"/>
        <family val="2"/>
        <charset val="161"/>
      </rPr>
      <t>ΠΑΘΗΤΙΚΟ</t>
    </r>
  </si>
  <si>
    <r>
      <t>ΕΝΕΡΓΗΤΙΚΟ</t>
    </r>
    <r>
      <rPr>
        <b/>
        <u/>
        <sz val="10"/>
        <rFont val="Arial"/>
        <family val="2"/>
      </rPr>
      <t xml:space="preserve">                      </t>
    </r>
    <r>
      <rPr>
        <b/>
        <u/>
        <sz val="10"/>
        <color indexed="17"/>
        <rFont val="Arial"/>
        <family val="2"/>
        <charset val="161"/>
      </rPr>
      <t>ΙΣΟΛΟΓΙΣΜΟΣ 2004</t>
    </r>
    <r>
      <rPr>
        <b/>
        <u/>
        <sz val="10"/>
        <rFont val="Arial"/>
        <family val="2"/>
      </rPr>
      <t xml:space="preserve">              </t>
    </r>
    <r>
      <rPr>
        <b/>
        <u/>
        <sz val="10"/>
        <color indexed="52"/>
        <rFont val="Arial"/>
        <family val="2"/>
        <charset val="161"/>
      </rPr>
      <t>ΠΑΘΗΤΙΚΟ</t>
    </r>
  </si>
  <si>
    <t>ΓΕΙΑ ΣΑΣ</t>
  </si>
  <si>
    <t>ΕΛΕΓΧΟΣ</t>
  </si>
  <si>
    <t>ΤΕΛΟΣ ΕΡΓΑΣΤΗΡΙΟΥ</t>
  </si>
  <si>
    <t>ΛΟΓΙΣΤΙΚΗ</t>
  </si>
  <si>
    <t>1.ΛΟΓΙΣΤΙΚΗ</t>
  </si>
  <si>
    <t>Α) ΕΣΟΔΑ - ΕΞΟΔΑ = ΚΕΡΔΟΣ</t>
  </si>
  <si>
    <t>Β) ΕΝΕΡΓΗΤΙΚΟ(Ε) = ΠΑΘΗΤΙΚΟ(Π) + ΚΑΘΑΡΑ ΠΕΡΙΟΥΣΙΑ(ΚΠ)</t>
  </si>
  <si>
    <t>Γ) ΑΡΧΙΚΟ ΑΠΟΘΕΜΑ(ΑΑ) + ΑΓΟΡΕΣ(ΑΓ) - ΤΕΛΙΚΟ ΑΠΟΘΕΜΑ(ΤΑ) = ΚΟΣΤΟΣ ΠΩΛΗΘΕΝΤΩΝ(ΚΠ)</t>
  </si>
  <si>
    <t>Δ) ΑΡΧΙΚΟ ΑΠΟΘΕΜΑ ΤΑΜΕΙΟΥ + ΕΙΣΠΡΑΞΕΙΣ - ΠΛΗΡΩΜΕΣ = ΤΕΛΙΚΟ ΑΠΟΘΕΜΑ ΤΑΜΕΙΟΥ</t>
  </si>
  <si>
    <t>Ε) ΜΕΘΟΔΟΙ ΑΠΟΤΙΜΗΣΗΣ ΕΜΠΟΡΕΥΜΑΤΩΝ = ΜΕΣΟΣ ΟΡΟΣ - L.I.F.O. - F.I.F.O.</t>
  </si>
  <si>
    <t>ΠΕΡΙΓΡΑΦΗ ΠΑΓΙΟΥ</t>
  </si>
  <si>
    <t>ΤΙΜΗ ΑΓΟΡΑΣ</t>
  </si>
  <si>
    <t>ΗΜ/ΝΙΑ ΑΓΟΡΑΣ</t>
  </si>
  <si>
    <t>ΑΠΟΣΒΕΣΕΙΣ ΕΤΟΥΣ 2001</t>
  </si>
  <si>
    <t>ΑΝΑΠΟΣΒΕΣΤΟ ΥΠΟΛΟΙΠΟ 2001</t>
  </si>
  <si>
    <t>ΑΠΟΣΒΕΣΕΙΣ ΕΤΟΥΣ 2002</t>
  </si>
  <si>
    <t>ΑΝΑΠΟΣΒΕΣΤΟ ΥΠΟΛΟΙΠΟ 2002</t>
  </si>
  <si>
    <t>ΑΠΟΣΒΕΣΕΙΣ ΕΤΟΥΣ 2003</t>
  </si>
  <si>
    <t>ΑΝΑΠΟΣΒΕΣΤΟ ΥΠΟΛΟΙΠΟ 2003</t>
  </si>
  <si>
    <t>ΓΡΑΦΕΙΟ ΣΑΤΟ</t>
  </si>
  <si>
    <t>CITROEN ZX</t>
  </si>
  <si>
    <t>TOYOTA COROLLA</t>
  </si>
  <si>
    <t>ΚΑΤΗΓΟΡΙΑ ΠΑΓΙΟΥ</t>
  </si>
  <si>
    <t>ΣΥΝΤΕΛΕΣΤΗΣ</t>
  </si>
  <si>
    <t>ΓΗΠΕΔΑ</t>
  </si>
  <si>
    <t>ΟΙΚΟΔΟΜΕΣ - ΚΤΙΡΙΑ</t>
  </si>
  <si>
    <t>ΤΗΛΕΦΩΝΙΚΑ ΚΕΝΤΡΑ</t>
  </si>
  <si>
    <t>ΤΗΛΕΦΩΝΙΚΕΣ ΣΥΣΚΕΥΕΣ</t>
  </si>
  <si>
    <t>ΕΠΙΒΑΤΗΓΑ ΑΥΤΟΚΙΝΗΤΑ</t>
  </si>
  <si>
    <t>ΕΡΓΑΛΕΙΑ - ΜΗΧΑΝΗΜΑΤΑ</t>
  </si>
  <si>
    <t>ΨΥΓΕΙΑ - ΑΕΡΟΘΕΡΜΑ</t>
  </si>
  <si>
    <t>ΕΠΙΠΛΑ - ΣΚΕΥΗ - Η/Υ</t>
  </si>
  <si>
    <r>
      <t xml:space="preserve">Η </t>
    </r>
    <r>
      <rPr>
        <b/>
        <sz val="10"/>
        <rFont val="Arial"/>
        <family val="2"/>
      </rPr>
      <t xml:space="preserve"> ΠΑΚΟ Α.Ε</t>
    </r>
    <r>
      <rPr>
        <sz val="10"/>
        <rFont val="Arial"/>
        <family val="2"/>
      </rPr>
      <t>. εμπορεύεται μπαταρίες αυτοκινήτων</t>
    </r>
    <r>
      <rPr>
        <b/>
        <sz val="10"/>
        <rFont val="Arial"/>
        <family val="2"/>
      </rPr>
      <t xml:space="preserve"> </t>
    </r>
    <r>
      <rPr>
        <sz val="10"/>
        <rFont val="Arial"/>
        <family val="2"/>
      </rPr>
      <t xml:space="preserve">και υπολογίζει να πουλήσει το 2002,  2000 τεμάχια, το 2003 2500 τεμάχια και το 2004  3000 τεμάχια. Η τιμή πώλησης το 1997 είναι 1.000 </t>
    </r>
    <r>
      <rPr>
        <sz val="10"/>
        <rFont val="Arial Greek"/>
        <charset val="161"/>
      </rPr>
      <t>€</t>
    </r>
    <r>
      <rPr>
        <sz val="10"/>
        <rFont val="Arial"/>
        <family val="2"/>
      </rPr>
      <t xml:space="preserve"> και η τιμή αγοράς 500 €. Η εταιρεία ιδρύθηκε την 1/1/2002 με ίδιο κεφάλαιο 30.000 € (μετρητά). </t>
    </r>
  </si>
  <si>
    <t>Συνιστούμε την μελέτη των  ΦΥΛΛΩΝ στο σπίτι.</t>
  </si>
  <si>
    <r>
      <t xml:space="preserve">Η </t>
    </r>
    <r>
      <rPr>
        <b/>
        <sz val="10"/>
        <rFont val="Arial"/>
        <family val="2"/>
      </rPr>
      <t xml:space="preserve"> Singuular Α.Ε</t>
    </r>
    <r>
      <rPr>
        <sz val="10"/>
        <rFont val="Arial"/>
        <family val="2"/>
      </rPr>
      <t>. εμπορεύεται P.C.</t>
    </r>
    <r>
      <rPr>
        <b/>
        <sz val="10"/>
        <rFont val="Arial"/>
        <family val="2"/>
      </rPr>
      <t xml:space="preserve"> </t>
    </r>
    <r>
      <rPr>
        <sz val="10"/>
        <rFont val="Arial"/>
        <family val="2"/>
      </rPr>
      <t xml:space="preserve">και υπολογίζει να πουλήσει το 2007,  200 τεμάχια, το 2008 250 τεμάχια και το 2009  300 τεμάχια. Η τιμή πώλησης το 2007 είναι 300 </t>
    </r>
    <r>
      <rPr>
        <sz val="10"/>
        <rFont val="Arial"/>
        <family val="2"/>
        <charset val="161"/>
      </rPr>
      <t xml:space="preserve">€ </t>
    </r>
    <r>
      <rPr>
        <sz val="10"/>
        <rFont val="Arial"/>
        <family val="2"/>
      </rPr>
      <t xml:space="preserve"> και η τιμή αγοράς 100</t>
    </r>
    <r>
      <rPr>
        <sz val="10"/>
        <rFont val="Arial"/>
        <family val="2"/>
        <charset val="161"/>
      </rPr>
      <t>€</t>
    </r>
    <r>
      <rPr>
        <sz val="10"/>
        <rFont val="Arial"/>
        <family val="2"/>
      </rPr>
      <t xml:space="preserve"> . Η εταιρεία ιδρύθηκε την 1/1/97 με ίδιο κεφάλαιο 20,000 € (μετρητά). </t>
    </r>
  </si>
  <si>
    <t>Ολες οι πληρωμές και οι εισπράξεις γίνονται μετρητοίς . Μηνιαίο ενοίκιο καταστήματος 80 €.</t>
  </si>
  <si>
    <t xml:space="preserve">ΠΩΛΗΣΕΙΣ   (200 Χ 300 )    </t>
  </si>
  <si>
    <t xml:space="preserve"> - ΚΟΣΤΟΣ ΠΩΛ/ΝΤΩΝ   (200 Χ 100 )      </t>
  </si>
  <si>
    <r>
      <t xml:space="preserve">1. ΕΝΟΙΚΙΑ: </t>
    </r>
    <r>
      <rPr>
        <b/>
        <sz val="10"/>
        <rFont val="Arial"/>
        <family val="2"/>
      </rPr>
      <t>80 Χ 12 =960</t>
    </r>
  </si>
  <si>
    <r>
      <t>ΕΝΕΡΓΗΤΙΚΟ</t>
    </r>
    <r>
      <rPr>
        <b/>
        <u/>
        <sz val="10"/>
        <rFont val="Arial"/>
        <family val="2"/>
      </rPr>
      <t xml:space="preserve">                      </t>
    </r>
    <r>
      <rPr>
        <b/>
        <u/>
        <sz val="10"/>
        <color indexed="17"/>
        <rFont val="Arial"/>
        <family val="2"/>
        <charset val="161"/>
      </rPr>
      <t>ΙΣΟΛΟΓΙΣΜΟΣ 2007</t>
    </r>
    <r>
      <rPr>
        <b/>
        <u/>
        <sz val="10"/>
        <rFont val="Arial"/>
        <family val="2"/>
      </rPr>
      <t xml:space="preserve">              </t>
    </r>
    <r>
      <rPr>
        <b/>
        <u/>
        <sz val="10"/>
        <color indexed="52"/>
        <rFont val="Arial"/>
        <family val="2"/>
        <charset val="161"/>
      </rPr>
      <t>ΠΑΘΗΤΙΚΟ</t>
    </r>
  </si>
  <si>
    <r>
      <t>ΕΝΕΡΓΗΤΙΚΟ</t>
    </r>
    <r>
      <rPr>
        <b/>
        <u/>
        <sz val="10"/>
        <rFont val="Arial"/>
        <family val="2"/>
      </rPr>
      <t xml:space="preserve">                      </t>
    </r>
    <r>
      <rPr>
        <b/>
        <u/>
        <sz val="10"/>
        <color indexed="17"/>
        <rFont val="Arial"/>
        <family val="2"/>
        <charset val="161"/>
      </rPr>
      <t>ΙΣΟΛΟΓΙΣΜΟΣ 2008</t>
    </r>
    <r>
      <rPr>
        <b/>
        <u/>
        <sz val="10"/>
        <rFont val="Arial"/>
        <family val="2"/>
      </rPr>
      <t xml:space="preserve">              </t>
    </r>
    <r>
      <rPr>
        <b/>
        <u/>
        <sz val="10"/>
        <color indexed="52"/>
        <rFont val="Arial"/>
        <family val="2"/>
        <charset val="161"/>
      </rPr>
      <t>ΠΑΘΗΤΙΚΟ</t>
    </r>
  </si>
  <si>
    <r>
      <t>ΕΝΕΡΓΗΤΙΚΟ</t>
    </r>
    <r>
      <rPr>
        <b/>
        <u/>
        <sz val="10"/>
        <rFont val="Arial"/>
        <family val="2"/>
      </rPr>
      <t xml:space="preserve">                      </t>
    </r>
    <r>
      <rPr>
        <b/>
        <u/>
        <sz val="10"/>
        <color indexed="17"/>
        <rFont val="Arial"/>
        <family val="2"/>
        <charset val="161"/>
      </rPr>
      <t>ΙΣΟΛΟΓΙΣΜΟΣ 2009</t>
    </r>
    <r>
      <rPr>
        <b/>
        <u/>
        <sz val="10"/>
        <rFont val="Arial"/>
        <family val="2"/>
      </rPr>
      <t xml:space="preserve">              </t>
    </r>
    <r>
      <rPr>
        <b/>
        <u/>
        <sz val="10"/>
        <color indexed="52"/>
        <rFont val="Arial"/>
        <family val="2"/>
        <charset val="161"/>
      </rPr>
      <t>ΠΑΘΗΤΙΚΟ</t>
    </r>
  </si>
  <si>
    <t xml:space="preserve">Αρα ετησίως έχουμε: (2000 Χ 14) + (600 Χ14) </t>
  </si>
  <si>
    <t>Σύνολο ετήσιας δαπάνης για την εταιρία =28000+8400+A50= 36,400</t>
  </si>
  <si>
    <r>
      <t xml:space="preserve">Απασχολεί 2 υπαλλήλους με μηνιαίο μισθό 800 </t>
    </r>
    <r>
      <rPr>
        <sz val="10"/>
        <rFont val="Arial"/>
        <family val="2"/>
        <charset val="161"/>
      </rPr>
      <t>€</t>
    </r>
    <r>
      <rPr>
        <sz val="10"/>
        <rFont val="Arial"/>
        <family val="2"/>
      </rPr>
      <t xml:space="preserve"> τον ένα και 1200 </t>
    </r>
    <r>
      <rPr>
        <sz val="10"/>
        <rFont val="Arial"/>
        <family val="2"/>
        <charset val="161"/>
      </rPr>
      <t>€</t>
    </r>
    <r>
      <rPr>
        <sz val="10"/>
        <rFont val="Arial"/>
        <family val="2"/>
      </rPr>
      <t xml:space="preserve"> τον άλλο. Το Ι.Κ.Α.  του εργαζομένου είναι 15% και το Ι.Κ.Α. του εργοδότη 30%.</t>
    </r>
  </si>
  <si>
    <r>
      <t xml:space="preserve">Έχει πάγια περιουσιακά στοιχεία, 2 υπολογιστικά συστήματα (αγορά στις 10/2/2007) αξίας  1.000 </t>
    </r>
    <r>
      <rPr>
        <sz val="10"/>
        <rFont val="Arial"/>
        <family val="2"/>
        <charset val="161"/>
      </rPr>
      <t>€</t>
    </r>
    <r>
      <rPr>
        <sz val="10"/>
        <rFont val="Arial"/>
        <family val="2"/>
      </rPr>
      <t>, με συντελεστή απόσβεσης 20% .</t>
    </r>
  </si>
  <si>
    <r>
      <t xml:space="preserve">Αγόρασε ένα αυτοκίνητο Citroen Saxo 3.000 </t>
    </r>
    <r>
      <rPr>
        <sz val="10"/>
        <rFont val="Arial"/>
        <family val="2"/>
        <charset val="161"/>
      </rPr>
      <t>€</t>
    </r>
    <r>
      <rPr>
        <sz val="10"/>
        <rFont val="Arial"/>
        <family val="2"/>
      </rPr>
      <t xml:space="preserve"> μετρητοίς στις 10/5/2007, με συντελεστή απόσβεσης 12%.Ολες οι πληρωμές και οι εισπράξεις γίνονται μετρητοίς . Μηνιαίο ενοίκιο καταστήματος 80 </t>
    </r>
    <r>
      <rPr>
        <sz val="10"/>
        <rFont val="Arial"/>
        <family val="2"/>
        <charset val="161"/>
      </rPr>
      <t>€</t>
    </r>
    <r>
      <rPr>
        <sz val="10"/>
        <rFont val="Arial"/>
        <family val="2"/>
      </rPr>
      <t xml:space="preserve"> .</t>
    </r>
  </si>
  <si>
    <r>
      <t xml:space="preserve">2. ΕΝΟΙΚΙΑ: </t>
    </r>
    <r>
      <rPr>
        <b/>
        <sz val="10"/>
        <rFont val="Arial"/>
        <family val="2"/>
      </rPr>
      <t>80 Χ 12 =960</t>
    </r>
  </si>
  <si>
    <t>ΑΠΟΣΒΕΣΕΙΣ 2007</t>
  </si>
  <si>
    <t>ΑΠΟΣΒΕΣΕΙΣ 2008</t>
  </si>
  <si>
    <t>ΑΠΟΣΒΕΣΕΙΣ 2009</t>
  </si>
  <si>
    <t xml:space="preserve">ΑΠΟΤΕΛΕΣΜΑΤΑ ΧΡΗΣΗΣ </t>
  </si>
  <si>
    <t>ΑΠΟΤΕΛΕΣΜΑΤΑ ΧΡΗΣΗΣ</t>
  </si>
  <si>
    <t>Δαπάνη μισθών της εταιρίας</t>
  </si>
  <si>
    <t>Υποχρέωση της εταιρίας στο Ι.Κ.Α.</t>
  </si>
  <si>
    <t>Σημείωση</t>
  </si>
  <si>
    <t xml:space="preserve">Αρα ετησίως έχουμε: (9000 Χ 14) + (2700 Χ14) </t>
  </si>
  <si>
    <t>Σύνολο ετήσιας δαπάνης για την εταιρία =126000+37800 = 163,800</t>
  </si>
  <si>
    <t>ΜΕΛΕΤΟΥΜΕ ΚΑΙ ΣΥΜΠΛΗΡΩΝΟΥΜΕ ΤΟ ΦΥΛΛΟ ''ΜΙΣΘΟΔΟΣΙΑ" ΣΤΑ ΚΙΤΡΙΝΑ ΚΕΛΙΑ (20')</t>
  </si>
  <si>
    <t xml:space="preserve">ΜΕΛΕΤΟΥΜΕ ΤΟ ΦΥΛΛΟ "ΛΟΓΙΣΤΙΚΗ" (5') - </t>
  </si>
  <si>
    <t>ΜΕΛΕΤΟΥΜΕ ΚΑΙ ΣΥΜΠΛΗΡΩΝΟΥΜΕ ΤΟ ΦΥΛΛΟ "LOG1" ΣΤΑ ΚΙΤΡΙΝΑ ΚΕΛΙΑ (20')</t>
  </si>
  <si>
    <t>ΜΕΛΕΤΟΥΜΕ ΚΑΙ ΣΥΜΠΛΗΡΩΝΟΥΜΕ ΤΟ ΦΥΛΛΟ "LOG2" ΣΤΑ ΚΙΤΡΙΝΑ ΚΕΛΙΑ (20')</t>
  </si>
  <si>
    <t>Η/Υ ΑΛΤΕΚ-ΑΧ</t>
  </si>
  <si>
    <t>Η απόσβεση είναι ένας υπολογισμός της φθοράς κάθε παγίου στοιχείου. Παραπάνω έχουμε τους συντελεστές απόσβεσης για μερικές κατηγορίες παγίων που ορίζει το Υπουργείο Οικονομικών. Το ποσό των αποσβέσεων είναι ένα υπολογιστικό μέγεθος και δεν αποτελεί ταμειακή πληρωμή. Οταν υπολογίζουμε αποσβέσεις κατά το έτος αγοράς του παγίου , τότε λαμβάνουμε υπόψιν τους μήνες που χρησιμοποιήθηκε το πάγιο μέχρι την λήξη του έτους, δηλαδή για πόσα δωδέκατα (12)  χρησιμοποιήθηκε.Τα επόμενα έτη δεν υπολογίζουμε δωδέκατα γιατί είναι 12/12 =1</t>
  </si>
  <si>
    <t>ΜΕΛΕΤΟΥΜΕ ΚΑΙ ΣΥΜΠΛΗΡΩΝΟΥΜΕ ΤΟ ΦΥΛΛΟ ''ΑΠΟΣΒΕΣΕΙΣ" ΣΤΑ ΚΙΤΡΙΝΑ ΚΕΛΙΑ (20')</t>
  </si>
  <si>
    <t>ΤΟ ΘΕΜΑ ΜΑΣ ΣΗΜΕΡΑ ΕΊΝΑΙ Η ΓΕΝΙΚΗ ΛΟΓΙΣΤΙΚΗ  (ΛΟΓΙΣΤΙΚΗ-1.ppt )</t>
  </si>
  <si>
    <t>ΤΟ ΘΕΜΑ ΜΑΣ ΣΗΜΕΡΑ ΕΊΝΑΙ Η ΓΕΝΙΚΗ ΛΟΓΙΣΤΙΚΗ - ΑΠΟΣΒΕΣΕΙΣ ( ΛΟΓΙΣΤΙΚΗ-2.ppt )</t>
  </si>
  <si>
    <r>
      <t xml:space="preserve">Σημείωση : 1) </t>
    </r>
    <r>
      <rPr>
        <sz val="10"/>
        <rFont val="Arial"/>
        <family val="2"/>
      </rPr>
      <t>Η εταιρεία επανεπενδύει τα κέρδη και δεν υπάρχουν  φόροι. 2) Αγοράζει όσα ακριβώς πουλάει.</t>
    </r>
  </si>
  <si>
    <t>Κάθε εργαζόμενος αμοίβεται με 14 μισθούς (12 μήνες + 1μισθό δώρο Χριστουγένων+ 1/2 ΄μισθό δώρο Πάσχα + 1/2 μισθό επίδομα αδείας).Κάθε μήνα γίνεται παρακράτηση από τον εργαζόμενο το 15% του μικτού μισθού.Η εταιρία επίσης επιβαρύνεται με το 30%του μικτού μισθού του εργαζόμενου.Τον επόμενο της πληρωμής μήνα η εταιρία πρέπει να καταβάλλει στο Ι.Κ.Α. αυτά που παρακράτησε απο τον εργαζόμενο και την δική της υποχρέωση.</t>
  </si>
  <si>
    <t>ΜΕΛΕΤΟΥΜΕ ΚΑΙ ΣΥΜΠΛΗΡΩΝΟΥΜΕ ΤΟ ΦΥΛΛΟ "LOG3" ΣΤΑ ΚΙΤΡΙΝΑ ΚΕΛΙΑ (20')</t>
  </si>
  <si>
    <t>ΕΠΙΛΥΟΥΜΕ ΤΟ ΦΥΛΛΟ "TEST1-ΠΛΑΙΣΙΟ" (20')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</si>
</sst>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 #,##0\ &quot;€&quot;_-;\-* #,##0\ &quot;€&quot;_-;_-* &quot;-&quot;\ &quot;€&quot;_-;_-@_-"/>
    <numFmt numFmtId="164" formatCode="#,##0\ &quot;€&quot;"/>
  </numFmts>
  <fonts count="32" x14ac:knownFonts="1">
    <font>
      <sz val="10"/>
      <name val="Arial Greek"/>
      <charset val="161"/>
    </font>
    <font>
      <sz val="10"/>
      <name val="Arial Greek"/>
      <charset val="161"/>
    </font>
    <font>
      <b/>
      <u/>
      <sz val="10"/>
      <name val="Arial Greek"/>
      <charset val="161"/>
    </font>
    <font>
      <sz val="10"/>
      <name val="Arial"/>
      <family val="2"/>
    </font>
    <font>
      <u/>
      <sz val="10"/>
      <name val="Arial"/>
      <family val="2"/>
    </font>
    <font>
      <b/>
      <u/>
      <sz val="10"/>
      <name val="Arial"/>
      <family val="2"/>
    </font>
    <font>
      <u/>
      <sz val="10"/>
      <color indexed="8"/>
      <name val="Arial"/>
      <family val="2"/>
    </font>
    <font>
      <sz val="10"/>
      <color indexed="8"/>
      <name val="Arial"/>
      <family val="2"/>
    </font>
    <font>
      <b/>
      <sz val="10"/>
      <name val="Arial"/>
      <family val="2"/>
    </font>
    <font>
      <sz val="10"/>
      <name val="Arial Greek"/>
      <charset val="161"/>
    </font>
    <font>
      <u/>
      <sz val="10"/>
      <name val="Arial Greek"/>
      <charset val="161"/>
    </font>
    <font>
      <b/>
      <sz val="10"/>
      <name val="Arial Greek"/>
      <charset val="161"/>
    </font>
    <font>
      <sz val="9"/>
      <name val="Arial Greek"/>
      <charset val="161"/>
    </font>
    <font>
      <sz val="10"/>
      <color indexed="10"/>
      <name val="Arial Greek"/>
      <charset val="161"/>
    </font>
    <font>
      <b/>
      <u/>
      <sz val="10"/>
      <color indexed="52"/>
      <name val="Arial"/>
      <family val="2"/>
      <charset val="161"/>
    </font>
    <font>
      <b/>
      <u/>
      <sz val="10"/>
      <color indexed="17"/>
      <name val="Arial"/>
      <family val="2"/>
      <charset val="161"/>
    </font>
    <font>
      <sz val="8"/>
      <name val="Arial Greek"/>
      <charset val="161"/>
    </font>
    <font>
      <b/>
      <u/>
      <sz val="8"/>
      <name val="Arial Greek"/>
      <charset val="161"/>
    </font>
    <font>
      <sz val="8"/>
      <color indexed="8"/>
      <name val="Arial Greek"/>
      <charset val="161"/>
    </font>
    <font>
      <sz val="10"/>
      <color indexed="8"/>
      <name val="Arial Greek"/>
      <charset val="161"/>
    </font>
    <font>
      <sz val="8"/>
      <color indexed="10"/>
      <name val="Arial Greek"/>
      <charset val="161"/>
    </font>
    <font>
      <sz val="8"/>
      <color indexed="12"/>
      <name val="Arial Greek"/>
      <charset val="161"/>
    </font>
    <font>
      <sz val="10"/>
      <color indexed="12"/>
      <name val="Arial Greek"/>
      <charset val="161"/>
    </font>
    <font>
      <u/>
      <sz val="8"/>
      <color indexed="81"/>
      <name val="Tahoma"/>
      <family val="2"/>
    </font>
    <font>
      <sz val="8"/>
      <color indexed="81"/>
      <name val="Tahoma"/>
      <family val="2"/>
      <charset val="161"/>
    </font>
    <font>
      <sz val="10"/>
      <name val="Arial"/>
      <family val="2"/>
      <charset val="161"/>
    </font>
    <font>
      <b/>
      <sz val="10"/>
      <color indexed="8"/>
      <name val="Arial"/>
      <family val="2"/>
      <charset val="161"/>
    </font>
    <font>
      <b/>
      <u/>
      <sz val="12"/>
      <color indexed="10"/>
      <name val="Arial"/>
      <family val="2"/>
      <charset val="161"/>
    </font>
    <font>
      <sz val="12"/>
      <name val="Arial"/>
      <family val="2"/>
      <charset val="161"/>
    </font>
    <font>
      <b/>
      <u/>
      <sz val="10"/>
      <name val="Arial"/>
      <family val="2"/>
      <charset val="161"/>
    </font>
    <font>
      <sz val="10"/>
      <name val="Arial"/>
      <family val="2"/>
      <charset val="161"/>
    </font>
    <font>
      <b/>
      <sz val="12"/>
      <color indexed="10"/>
      <name val="Arial"/>
      <family val="2"/>
      <charset val="161"/>
    </font>
  </fonts>
  <fills count="13">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41"/>
        <bgColor indexed="64"/>
      </patternFill>
    </fill>
    <fill>
      <patternFill patternType="solid">
        <fgColor indexed="51"/>
        <bgColor indexed="64"/>
      </patternFill>
    </fill>
    <fill>
      <patternFill patternType="solid">
        <fgColor indexed="9"/>
        <bgColor indexed="64"/>
      </patternFill>
    </fill>
    <fill>
      <patternFill patternType="solid">
        <fgColor indexed="13"/>
        <bgColor indexed="64"/>
      </patternFill>
    </fill>
    <fill>
      <patternFill patternType="solid">
        <fgColor indexed="11"/>
        <bgColor indexed="64"/>
      </patternFill>
    </fill>
    <fill>
      <patternFill patternType="solid">
        <fgColor indexed="49"/>
        <bgColor indexed="64"/>
      </patternFill>
    </fill>
    <fill>
      <patternFill patternType="solid">
        <fgColor indexed="50"/>
        <bgColor indexed="35"/>
      </patternFill>
    </fill>
    <fill>
      <patternFill patternType="solid">
        <fgColor indexed="14"/>
        <bgColor indexed="64"/>
      </patternFill>
    </fill>
  </fills>
  <borders count="34">
    <border>
      <left/>
      <right/>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n">
        <color indexed="64"/>
      </top>
      <bottom/>
      <diagonal/>
    </border>
    <border>
      <left/>
      <right style="thick">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68">
    <xf numFmtId="0" fontId="0" fillId="0" borderId="0" xfId="0"/>
    <xf numFmtId="0" fontId="3" fillId="0" borderId="0" xfId="0" applyFont="1" applyAlignment="1">
      <alignment horizontal="justify"/>
    </xf>
    <xf numFmtId="0" fontId="3" fillId="0" borderId="0" xfId="0" applyFont="1"/>
    <xf numFmtId="0" fontId="5" fillId="0" borderId="0" xfId="0" applyFont="1"/>
    <xf numFmtId="0" fontId="3" fillId="0" borderId="0" xfId="0" applyFont="1" applyAlignment="1">
      <alignment vertical="center"/>
    </xf>
    <xf numFmtId="0" fontId="6" fillId="0" borderId="0" xfId="0" applyFont="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justify" vertical="center"/>
    </xf>
    <xf numFmtId="0" fontId="7" fillId="0" borderId="0" xfId="0" applyFont="1" applyAlignment="1">
      <alignment vertical="top" wrapText="1"/>
    </xf>
    <xf numFmtId="9" fontId="7" fillId="0" borderId="0" xfId="0" applyNumberFormat="1" applyFont="1" applyAlignment="1">
      <alignment horizontal="center" vertical="top" wrapText="1"/>
    </xf>
    <xf numFmtId="14" fontId="7" fillId="0" borderId="0" xfId="0" applyNumberFormat="1" applyFont="1" applyAlignment="1">
      <alignment horizontal="center" vertical="top" wrapText="1"/>
    </xf>
    <xf numFmtId="0" fontId="3" fillId="0" borderId="0" xfId="0" applyFont="1" applyAlignment="1">
      <alignment horizontal="center"/>
    </xf>
    <xf numFmtId="0" fontId="3" fillId="0" borderId="0" xfId="0" applyFont="1" applyAlignment="1">
      <alignment horizontal="justify" vertical="center"/>
    </xf>
    <xf numFmtId="0" fontId="9" fillId="0" borderId="0" xfId="0" applyFont="1" applyAlignment="1">
      <alignment vertical="center"/>
    </xf>
    <xf numFmtId="0" fontId="5" fillId="0" borderId="0" xfId="0" applyFont="1" applyAlignment="1">
      <alignment horizontal="justify"/>
    </xf>
    <xf numFmtId="0" fontId="9" fillId="0" borderId="0" xfId="0" applyFont="1"/>
    <xf numFmtId="0" fontId="2" fillId="0" borderId="0" xfId="0" applyFont="1" applyAlignment="1">
      <alignment horizontal="center" vertical="center"/>
    </xf>
    <xf numFmtId="0" fontId="5" fillId="0" borderId="0" xfId="0" applyFont="1" applyAlignment="1">
      <alignment horizontal="center"/>
    </xf>
    <xf numFmtId="0" fontId="9" fillId="0" borderId="0" xfId="0" applyFont="1" applyAlignment="1">
      <alignment horizontal="center" vertical="center"/>
    </xf>
    <xf numFmtId="0" fontId="1" fillId="0" borderId="0" xfId="0" applyFont="1" applyAlignment="1">
      <alignment horizontal="center" vertical="center"/>
    </xf>
    <xf numFmtId="0" fontId="9" fillId="0" borderId="0" xfId="0" applyFont="1" applyAlignment="1">
      <alignment vertical="center" wrapText="1"/>
    </xf>
    <xf numFmtId="0" fontId="8" fillId="0" borderId="0" xfId="0" applyFont="1" applyAlignment="1">
      <alignment horizontal="justify"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0" fontId="3" fillId="2" borderId="0" xfId="0" applyFont="1" applyFill="1" applyAlignment="1">
      <alignment horizontal="justify" vertical="center"/>
    </xf>
    <xf numFmtId="0" fontId="9" fillId="2" borderId="0" xfId="0" applyFont="1" applyFill="1" applyAlignment="1">
      <alignment vertical="center"/>
    </xf>
    <xf numFmtId="0" fontId="9" fillId="3" borderId="0" xfId="0" applyFont="1" applyFill="1"/>
    <xf numFmtId="0" fontId="5" fillId="4" borderId="0" xfId="0" applyFont="1" applyFill="1"/>
    <xf numFmtId="9" fontId="6" fillId="2" borderId="0" xfId="0" applyNumberFormat="1" applyFont="1" applyFill="1" applyAlignment="1">
      <alignment horizontal="center" vertical="center"/>
    </xf>
    <xf numFmtId="9" fontId="4" fillId="2" borderId="0" xfId="0" applyNumberFormat="1" applyFont="1" applyFill="1" applyAlignment="1">
      <alignment horizontal="center" vertical="center" wrapText="1"/>
    </xf>
    <xf numFmtId="0" fontId="7" fillId="4" borderId="0" xfId="0" applyFont="1" applyFill="1" applyAlignment="1">
      <alignment horizontal="center" vertical="top" wrapText="1"/>
    </xf>
    <xf numFmtId="0" fontId="5" fillId="0" borderId="0" xfId="0" applyFont="1" applyFill="1"/>
    <xf numFmtId="0" fontId="0" fillId="5" borderId="0" xfId="0" applyFill="1"/>
    <xf numFmtId="0" fontId="13" fillId="0" borderId="0" xfId="0" applyFont="1"/>
    <xf numFmtId="0" fontId="0" fillId="6" borderId="1" xfId="0" applyFill="1" applyBorder="1"/>
    <xf numFmtId="0" fontId="0" fillId="6" borderId="2" xfId="0" applyFill="1" applyBorder="1"/>
    <xf numFmtId="0" fontId="0" fillId="7" borderId="0" xfId="0" applyFill="1"/>
    <xf numFmtId="0" fontId="10" fillId="0" borderId="0" xfId="0" applyFont="1" applyFill="1" applyBorder="1" applyAlignment="1">
      <alignment horizontal="center"/>
    </xf>
    <xf numFmtId="0" fontId="12" fillId="0" borderId="0" xfId="0" applyFont="1" applyFill="1" applyBorder="1"/>
    <xf numFmtId="0" fontId="17" fillId="6" borderId="3" xfId="0" applyFont="1" applyFill="1" applyBorder="1"/>
    <xf numFmtId="0" fontId="0" fillId="6" borderId="4" xfId="0" applyFill="1" applyBorder="1"/>
    <xf numFmtId="0" fontId="0" fillId="6" borderId="0" xfId="0" applyFill="1" applyBorder="1"/>
    <xf numFmtId="0" fontId="0" fillId="6" borderId="5" xfId="0" applyFill="1" applyBorder="1"/>
    <xf numFmtId="0" fontId="16" fillId="6" borderId="4" xfId="0" applyFont="1" applyFill="1" applyBorder="1"/>
    <xf numFmtId="0" fontId="0" fillId="6" borderId="4" xfId="0" applyFill="1" applyBorder="1" applyAlignment="1">
      <alignment horizontal="left" vertical="center"/>
    </xf>
    <xf numFmtId="0" fontId="0" fillId="6" borderId="0" xfId="0" applyFill="1" applyBorder="1" applyAlignment="1">
      <alignment horizontal="left" vertical="center"/>
    </xf>
    <xf numFmtId="0" fontId="1" fillId="0" borderId="0" xfId="0" applyFont="1" applyAlignment="1">
      <alignment vertical="center" wrapText="1"/>
    </xf>
    <xf numFmtId="0" fontId="7" fillId="8" borderId="6" xfId="0" applyFont="1" applyFill="1" applyBorder="1" applyAlignment="1">
      <alignment horizontal="center" vertical="top" wrapText="1"/>
    </xf>
    <xf numFmtId="0" fontId="1" fillId="0" borderId="0" xfId="0" applyFont="1" applyAlignment="1">
      <alignment vertical="center"/>
    </xf>
    <xf numFmtId="0" fontId="1" fillId="8" borderId="6" xfId="0" applyFont="1" applyFill="1" applyBorder="1" applyAlignment="1">
      <alignment horizontal="center" vertical="center"/>
    </xf>
    <xf numFmtId="0" fontId="3" fillId="8" borderId="6" xfId="0" applyFont="1" applyFill="1" applyBorder="1" applyAlignment="1">
      <alignment horizontal="center" vertical="center"/>
    </xf>
    <xf numFmtId="0" fontId="1" fillId="2" borderId="0" xfId="0" applyFont="1" applyFill="1" applyAlignment="1">
      <alignment vertical="center"/>
    </xf>
    <xf numFmtId="0" fontId="1" fillId="3" borderId="0" xfId="0" applyFont="1" applyFill="1"/>
    <xf numFmtId="0" fontId="3" fillId="8" borderId="6" xfId="0" applyFont="1" applyFill="1" applyBorder="1" applyAlignment="1">
      <alignment horizontal="center"/>
    </xf>
    <xf numFmtId="0" fontId="1" fillId="0" borderId="0" xfId="0" applyFont="1"/>
    <xf numFmtId="3" fontId="7" fillId="8" borderId="6" xfId="0" applyNumberFormat="1" applyFont="1" applyFill="1" applyBorder="1" applyAlignment="1">
      <alignment horizontal="center" vertical="top" wrapText="1"/>
    </xf>
    <xf numFmtId="3" fontId="9" fillId="8" borderId="6" xfId="0" applyNumberFormat="1" applyFont="1" applyFill="1" applyBorder="1" applyAlignment="1">
      <alignment horizontal="center" vertical="center"/>
    </xf>
    <xf numFmtId="3" fontId="3" fillId="8" borderId="6" xfId="0" applyNumberFormat="1" applyFont="1" applyFill="1" applyBorder="1" applyAlignment="1">
      <alignment horizontal="center" vertical="center"/>
    </xf>
    <xf numFmtId="3" fontId="3" fillId="8" borderId="6" xfId="0" applyNumberFormat="1" applyFont="1" applyFill="1" applyBorder="1" applyAlignment="1">
      <alignment horizontal="center"/>
    </xf>
    <xf numFmtId="0" fontId="3" fillId="2" borderId="0" xfId="0" applyFont="1" applyFill="1" applyAlignment="1">
      <alignment vertical="center"/>
    </xf>
    <xf numFmtId="0" fontId="0" fillId="0" borderId="0" xfId="0" applyAlignment="1"/>
    <xf numFmtId="164" fontId="9" fillId="0" borderId="0" xfId="0" applyNumberFormat="1" applyFont="1" applyAlignment="1">
      <alignment horizontal="center" vertical="center"/>
    </xf>
    <xf numFmtId="164" fontId="3" fillId="0" borderId="0" xfId="0" applyNumberFormat="1" applyFont="1" applyAlignment="1">
      <alignment horizontal="center" vertical="center"/>
    </xf>
    <xf numFmtId="164" fontId="3" fillId="0" borderId="0" xfId="0" applyNumberFormat="1" applyFont="1" applyAlignment="1">
      <alignment horizontal="center"/>
    </xf>
    <xf numFmtId="42" fontId="3" fillId="0" borderId="0" xfId="0" applyNumberFormat="1" applyFont="1" applyAlignment="1">
      <alignment horizontal="center"/>
    </xf>
    <xf numFmtId="164" fontId="7" fillId="0" borderId="0" xfId="0" applyNumberFormat="1" applyFont="1" applyAlignment="1">
      <alignment horizontal="center" vertical="top" wrapText="1"/>
    </xf>
    <xf numFmtId="164" fontId="1" fillId="0" borderId="0" xfId="0" applyNumberFormat="1" applyFont="1" applyAlignment="1">
      <alignment horizontal="center" vertical="center"/>
    </xf>
    <xf numFmtId="0" fontId="8" fillId="0" borderId="0" xfId="0" applyFont="1" applyAlignment="1">
      <alignment vertical="center"/>
    </xf>
    <xf numFmtId="0" fontId="5" fillId="0" borderId="0" xfId="0" applyFont="1" applyAlignment="1">
      <alignment vertical="center"/>
    </xf>
    <xf numFmtId="0" fontId="5" fillId="2" borderId="0" xfId="0" applyFont="1" applyFill="1" applyAlignment="1">
      <alignment vertical="center"/>
    </xf>
    <xf numFmtId="164" fontId="4" fillId="0" borderId="0" xfId="0" applyNumberFormat="1" applyFont="1" applyAlignment="1">
      <alignment horizontal="center"/>
    </xf>
    <xf numFmtId="164" fontId="9" fillId="8" borderId="6" xfId="0" applyNumberFormat="1" applyFont="1" applyFill="1" applyBorder="1" applyAlignment="1">
      <alignment horizontal="center" vertical="center"/>
    </xf>
    <xf numFmtId="164" fontId="3" fillId="8" borderId="6" xfId="0" applyNumberFormat="1" applyFont="1" applyFill="1" applyBorder="1" applyAlignment="1">
      <alignment horizontal="center" vertical="center"/>
    </xf>
    <xf numFmtId="164" fontId="3" fillId="8" borderId="6" xfId="0" applyNumberFormat="1" applyFont="1" applyFill="1" applyBorder="1" applyAlignment="1">
      <alignment horizontal="center"/>
    </xf>
    <xf numFmtId="42" fontId="3" fillId="8" borderId="6" xfId="0" applyNumberFormat="1" applyFont="1" applyFill="1" applyBorder="1" applyAlignment="1">
      <alignment horizontal="center"/>
    </xf>
    <xf numFmtId="164" fontId="7" fillId="8" borderId="6" xfId="0" applyNumberFormat="1" applyFont="1" applyFill="1" applyBorder="1" applyAlignment="1">
      <alignment horizontal="center" vertical="top" wrapText="1"/>
    </xf>
    <xf numFmtId="0" fontId="26" fillId="0" borderId="0" xfId="0" applyFont="1" applyAlignment="1">
      <alignment horizontal="center" vertical="top" wrapText="1"/>
    </xf>
    <xf numFmtId="0" fontId="7" fillId="0" borderId="0" xfId="0" applyFont="1" applyAlignment="1">
      <alignment horizontal="left" vertical="top" wrapText="1"/>
    </xf>
    <xf numFmtId="164" fontId="26" fillId="8" borderId="6" xfId="0" applyNumberFormat="1" applyFont="1" applyFill="1" applyBorder="1" applyAlignment="1">
      <alignment horizontal="center" vertical="top" wrapText="1"/>
    </xf>
    <xf numFmtId="164" fontId="1" fillId="8" borderId="6" xfId="0" applyNumberFormat="1" applyFont="1" applyFill="1" applyBorder="1" applyAlignment="1">
      <alignment horizontal="center" vertical="center"/>
    </xf>
    <xf numFmtId="0" fontId="27" fillId="0" borderId="0" xfId="0" applyFont="1" applyAlignment="1">
      <alignment horizontal="center"/>
    </xf>
    <xf numFmtId="0" fontId="28" fillId="0" borderId="0" xfId="0" applyFont="1"/>
    <xf numFmtId="0" fontId="28" fillId="7" borderId="6" xfId="0" applyFont="1" applyFill="1" applyBorder="1" applyAlignment="1">
      <alignment vertical="top" wrapText="1"/>
    </xf>
    <xf numFmtId="164" fontId="28" fillId="7" borderId="6" xfId="0" applyNumberFormat="1" applyFont="1" applyFill="1" applyBorder="1" applyAlignment="1">
      <alignment horizontal="center" vertical="top" wrapText="1"/>
    </xf>
    <xf numFmtId="14" fontId="28" fillId="7" borderId="6" xfId="0" applyNumberFormat="1" applyFont="1" applyFill="1" applyBorder="1" applyAlignment="1">
      <alignment horizontal="center" vertical="top" wrapText="1"/>
    </xf>
    <xf numFmtId="0" fontId="28" fillId="7" borderId="6" xfId="0" applyFont="1" applyFill="1" applyBorder="1" applyAlignment="1">
      <alignment wrapText="1"/>
    </xf>
    <xf numFmtId="164" fontId="28" fillId="7" borderId="6" xfId="0" quotePrefix="1" applyNumberFormat="1" applyFont="1" applyFill="1" applyBorder="1" applyAlignment="1">
      <alignment horizontal="center" wrapText="1"/>
    </xf>
    <xf numFmtId="0" fontId="28" fillId="7" borderId="6" xfId="0" quotePrefix="1" applyFont="1" applyFill="1" applyBorder="1" applyAlignment="1">
      <alignment horizontal="center" wrapText="1"/>
    </xf>
    <xf numFmtId="0" fontId="28" fillId="7" borderId="6" xfId="0" quotePrefix="1" applyFont="1" applyFill="1" applyBorder="1" applyAlignment="1">
      <alignment wrapText="1"/>
    </xf>
    <xf numFmtId="0" fontId="28" fillId="0" borderId="0" xfId="0" applyFont="1" applyBorder="1"/>
    <xf numFmtId="0" fontId="31" fillId="0" borderId="0" xfId="0" applyFont="1" applyBorder="1"/>
    <xf numFmtId="0" fontId="29" fillId="9" borderId="6" xfId="0" applyFont="1" applyFill="1" applyBorder="1" applyAlignment="1">
      <alignment horizontal="center" vertical="top" wrapText="1"/>
    </xf>
    <xf numFmtId="0" fontId="30" fillId="9" borderId="6" xfId="0" applyFont="1" applyFill="1" applyBorder="1" applyAlignment="1">
      <alignment horizontal="center" vertical="top" wrapText="1"/>
    </xf>
    <xf numFmtId="9" fontId="30" fillId="9" borderId="6" xfId="0" applyNumberFormat="1" applyFont="1" applyFill="1" applyBorder="1" applyAlignment="1">
      <alignment horizontal="center" vertical="top" wrapText="1"/>
    </xf>
    <xf numFmtId="0" fontId="28" fillId="8" borderId="6" xfId="0" quotePrefix="1" applyFont="1" applyFill="1" applyBorder="1" applyAlignment="1">
      <alignment horizontal="center" vertical="top" wrapText="1"/>
    </xf>
    <xf numFmtId="0" fontId="28" fillId="8" borderId="6" xfId="0" applyFont="1" applyFill="1" applyBorder="1" applyAlignment="1">
      <alignment horizontal="center"/>
    </xf>
    <xf numFmtId="0" fontId="28" fillId="8" borderId="6" xfId="0" quotePrefix="1" applyFont="1" applyFill="1" applyBorder="1" applyAlignment="1">
      <alignment horizontal="center" wrapText="1"/>
    </xf>
    <xf numFmtId="164" fontId="4" fillId="8" borderId="6" xfId="0" applyNumberFormat="1" applyFont="1" applyFill="1" applyBorder="1" applyAlignment="1">
      <alignment horizontal="center"/>
    </xf>
    <xf numFmtId="0" fontId="16" fillId="10" borderId="7" xfId="0" applyFont="1" applyFill="1" applyBorder="1" applyAlignment="1">
      <alignment horizontal="left" vertical="center"/>
    </xf>
    <xf numFmtId="0" fontId="0" fillId="10" borderId="8" xfId="0" applyFill="1" applyBorder="1" applyAlignment="1">
      <alignment horizontal="left" vertical="center"/>
    </xf>
    <xf numFmtId="0" fontId="0" fillId="10" borderId="9" xfId="0" applyFill="1" applyBorder="1" applyAlignment="1">
      <alignment horizontal="left" vertical="center"/>
    </xf>
    <xf numFmtId="0" fontId="0" fillId="10" borderId="10" xfId="0" applyFill="1" applyBorder="1" applyAlignment="1">
      <alignment horizontal="left" vertical="center"/>
    </xf>
    <xf numFmtId="0" fontId="0" fillId="10" borderId="11" xfId="0" applyFill="1" applyBorder="1" applyAlignment="1">
      <alignment horizontal="left" vertical="center"/>
    </xf>
    <xf numFmtId="0" fontId="0" fillId="10" borderId="12" xfId="0" applyFill="1" applyBorder="1" applyAlignment="1">
      <alignment horizontal="left" vertical="center"/>
    </xf>
    <xf numFmtId="0" fontId="11" fillId="6" borderId="13" xfId="0" applyFont="1" applyFill="1" applyBorder="1" applyAlignment="1">
      <alignment vertical="center"/>
    </xf>
    <xf numFmtId="0" fontId="0" fillId="0" borderId="14" xfId="0" applyBorder="1" applyAlignment="1">
      <alignment vertical="center"/>
    </xf>
    <xf numFmtId="0" fontId="0" fillId="0" borderId="14" xfId="0" applyBorder="1" applyAlignment="1"/>
    <xf numFmtId="0" fontId="0" fillId="0" borderId="15" xfId="0" applyBorder="1" applyAlignment="1"/>
    <xf numFmtId="0" fontId="18"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9" fillId="5" borderId="18" xfId="0" applyFont="1" applyFill="1" applyBorder="1" applyAlignment="1">
      <alignment horizontal="left" vertical="center"/>
    </xf>
    <xf numFmtId="0" fontId="19" fillId="5" borderId="19" xfId="0" applyFont="1" applyFill="1" applyBorder="1" applyAlignment="1">
      <alignment horizontal="left" vertical="center"/>
    </xf>
    <xf numFmtId="0" fontId="19" fillId="5" borderId="20" xfId="0" applyFont="1" applyFill="1" applyBorder="1" applyAlignment="1">
      <alignment horizontal="left" vertical="center"/>
    </xf>
    <xf numFmtId="0" fontId="19" fillId="5" borderId="21" xfId="0" applyFont="1" applyFill="1" applyBorder="1" applyAlignment="1">
      <alignment horizontal="left" vertical="center"/>
    </xf>
    <xf numFmtId="0" fontId="20" fillId="11" borderId="7" xfId="0" applyFont="1" applyFill="1" applyBorder="1" applyAlignment="1">
      <alignment horizontal="left" vertical="center"/>
    </xf>
    <xf numFmtId="0" fontId="13" fillId="11" borderId="8" xfId="0" applyFont="1" applyFill="1" applyBorder="1" applyAlignment="1">
      <alignment horizontal="left" vertical="center"/>
    </xf>
    <xf numFmtId="0" fontId="13" fillId="11" borderId="9" xfId="0" applyFont="1" applyFill="1" applyBorder="1" applyAlignment="1">
      <alignment horizontal="left" vertical="center"/>
    </xf>
    <xf numFmtId="0" fontId="13" fillId="11" borderId="10" xfId="0" applyFont="1" applyFill="1" applyBorder="1" applyAlignment="1">
      <alignment horizontal="left" vertical="center"/>
    </xf>
    <xf numFmtId="0" fontId="13" fillId="11" borderId="11" xfId="0" applyFont="1" applyFill="1" applyBorder="1" applyAlignment="1">
      <alignment horizontal="left" vertical="center"/>
    </xf>
    <xf numFmtId="0" fontId="13" fillId="11" borderId="12" xfId="0" applyFont="1" applyFill="1" applyBorder="1" applyAlignment="1">
      <alignment horizontal="left" vertical="center"/>
    </xf>
    <xf numFmtId="0" fontId="21" fillId="8" borderId="7" xfId="0" applyFont="1" applyFill="1" applyBorder="1" applyAlignment="1">
      <alignment horizontal="left" vertical="center"/>
    </xf>
    <xf numFmtId="0" fontId="22" fillId="8" borderId="8" xfId="0" applyFont="1" applyFill="1" applyBorder="1" applyAlignment="1">
      <alignment horizontal="left" vertical="center"/>
    </xf>
    <xf numFmtId="0" fontId="22" fillId="8" borderId="22" xfId="0" applyFont="1" applyFill="1" applyBorder="1" applyAlignment="1">
      <alignment horizontal="left" vertical="center"/>
    </xf>
    <xf numFmtId="0" fontId="22" fillId="8" borderId="10" xfId="0" applyFont="1" applyFill="1" applyBorder="1" applyAlignment="1">
      <alignment horizontal="left" vertical="center"/>
    </xf>
    <xf numFmtId="0" fontId="22" fillId="8" borderId="11" xfId="0" applyFont="1" applyFill="1" applyBorder="1" applyAlignment="1">
      <alignment horizontal="left" vertical="center"/>
    </xf>
    <xf numFmtId="0" fontId="22" fillId="8" borderId="23" xfId="0" applyFont="1" applyFill="1" applyBorder="1" applyAlignment="1">
      <alignment horizontal="left" vertical="center"/>
    </xf>
    <xf numFmtId="0" fontId="16" fillId="12" borderId="7" xfId="0" applyFont="1" applyFill="1" applyBorder="1" applyAlignment="1">
      <alignment horizontal="left" vertical="center"/>
    </xf>
    <xf numFmtId="0" fontId="0" fillId="12" borderId="8" xfId="0" applyFill="1" applyBorder="1" applyAlignment="1">
      <alignment horizontal="left" vertical="center"/>
    </xf>
    <xf numFmtId="0" fontId="0" fillId="12" borderId="9" xfId="0" applyFill="1" applyBorder="1" applyAlignment="1">
      <alignment horizontal="left" vertical="center"/>
    </xf>
    <xf numFmtId="0" fontId="0" fillId="12" borderId="10" xfId="0" applyFill="1" applyBorder="1" applyAlignment="1">
      <alignment horizontal="left" vertical="center"/>
    </xf>
    <xf numFmtId="0" fontId="0" fillId="12" borderId="11" xfId="0" applyFill="1" applyBorder="1" applyAlignment="1">
      <alignment horizontal="left" vertical="center"/>
    </xf>
    <xf numFmtId="0" fontId="0" fillId="12" borderId="12" xfId="0" applyFill="1" applyBorder="1" applyAlignment="1">
      <alignment horizontal="left" vertical="center"/>
    </xf>
    <xf numFmtId="0" fontId="3" fillId="0" borderId="0" xfId="0" applyFont="1" applyAlignment="1">
      <alignment horizontal="justify" vertical="center" wrapText="1"/>
    </xf>
    <xf numFmtId="0" fontId="9" fillId="0" borderId="0" xfId="0" applyFont="1" applyAlignment="1">
      <alignment vertical="center" wrapText="1"/>
    </xf>
    <xf numFmtId="0" fontId="5" fillId="0" borderId="0" xfId="0" applyFont="1" applyAlignment="1">
      <alignment horizontal="justify" vertical="center"/>
    </xf>
    <xf numFmtId="0" fontId="9"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justify" wrapText="1"/>
    </xf>
    <xf numFmtId="0" fontId="9" fillId="0" borderId="0" xfId="0" applyFont="1" applyAlignment="1">
      <alignment wrapText="1"/>
    </xf>
    <xf numFmtId="0" fontId="8" fillId="0" borderId="0" xfId="0" applyFont="1" applyAlignment="1">
      <alignment horizontal="justify" vertical="center" wrapText="1"/>
    </xf>
    <xf numFmtId="0" fontId="14" fillId="0" borderId="0" xfId="0" applyFont="1" applyAlignment="1">
      <alignment horizontal="justify" vertical="center"/>
    </xf>
    <xf numFmtId="0" fontId="10" fillId="0" borderId="0" xfId="0" applyFont="1" applyAlignment="1">
      <alignment vertical="center"/>
    </xf>
    <xf numFmtId="0" fontId="3" fillId="0" borderId="0" xfId="0" quotePrefix="1" applyFont="1" applyAlignment="1">
      <alignment horizontal="justify" vertical="center"/>
    </xf>
    <xf numFmtId="0" fontId="4" fillId="0" borderId="0" xfId="0" quotePrefix="1" applyFont="1" applyAlignment="1">
      <alignment horizontal="justify" vertical="center"/>
    </xf>
    <xf numFmtId="0" fontId="5" fillId="2" borderId="0" xfId="0" applyFont="1" applyFill="1" applyAlignment="1">
      <alignment horizontal="justify" vertical="center"/>
    </xf>
    <xf numFmtId="0" fontId="3" fillId="2" borderId="0" xfId="0" applyFont="1" applyFill="1" applyAlignment="1">
      <alignment vertical="center"/>
    </xf>
    <xf numFmtId="0" fontId="7" fillId="0" borderId="0" xfId="0" applyFont="1" applyAlignment="1">
      <alignment horizontal="left" vertical="top"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justify" vertical="center"/>
    </xf>
    <xf numFmtId="0" fontId="28" fillId="7" borderId="6" xfId="0" applyFont="1" applyFill="1" applyBorder="1" applyAlignment="1">
      <alignment horizontal="center" vertical="top" wrapText="1"/>
    </xf>
    <xf numFmtId="0" fontId="28" fillId="0" borderId="6" xfId="0" applyFont="1" applyBorder="1" applyAlignment="1"/>
    <xf numFmtId="0" fontId="28" fillId="7" borderId="24" xfId="0" applyFont="1" applyFill="1" applyBorder="1" applyAlignment="1">
      <alignment horizontal="left" vertical="center" wrapText="1"/>
    </xf>
    <xf numFmtId="0" fontId="28" fillId="7" borderId="25" xfId="0" applyFont="1" applyFill="1" applyBorder="1" applyAlignment="1">
      <alignment horizontal="left" vertical="center" wrapText="1"/>
    </xf>
    <xf numFmtId="0" fontId="28" fillId="7" borderId="26" xfId="0" applyFont="1" applyFill="1" applyBorder="1" applyAlignment="1">
      <alignment horizontal="left" vertical="center" wrapText="1"/>
    </xf>
    <xf numFmtId="0" fontId="28" fillId="7" borderId="27" xfId="0" applyFont="1" applyFill="1" applyBorder="1" applyAlignment="1">
      <alignment horizontal="left" vertical="center" wrapText="1"/>
    </xf>
    <xf numFmtId="0" fontId="28" fillId="7" borderId="0" xfId="0" applyFont="1" applyFill="1" applyBorder="1" applyAlignment="1">
      <alignment horizontal="left" vertical="center" wrapText="1"/>
    </xf>
    <xf numFmtId="0" fontId="28" fillId="7" borderId="28" xfId="0" applyFont="1" applyFill="1" applyBorder="1" applyAlignment="1">
      <alignment horizontal="left" vertical="center" wrapText="1"/>
    </xf>
    <xf numFmtId="0" fontId="28" fillId="7" borderId="29" xfId="0" applyFont="1" applyFill="1" applyBorder="1" applyAlignment="1">
      <alignment horizontal="left" vertical="center" wrapText="1"/>
    </xf>
    <xf numFmtId="0" fontId="28" fillId="7" borderId="30" xfId="0" applyFont="1" applyFill="1" applyBorder="1" applyAlignment="1">
      <alignment horizontal="left" vertical="center" wrapText="1"/>
    </xf>
    <xf numFmtId="0" fontId="28" fillId="7" borderId="31" xfId="0" applyFont="1" applyFill="1" applyBorder="1" applyAlignment="1">
      <alignment horizontal="left" vertical="center" wrapText="1"/>
    </xf>
    <xf numFmtId="0" fontId="28" fillId="7" borderId="32" xfId="0" applyFont="1" applyFill="1" applyBorder="1" applyAlignment="1">
      <alignment horizontal="center" vertical="center" wrapText="1"/>
    </xf>
    <xf numFmtId="0" fontId="28" fillId="0" borderId="33"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wrapText="1"/>
    </xf>
    <xf numFmtId="0" fontId="1" fillId="0" borderId="0" xfId="0" applyFont="1" applyAlignment="1">
      <alignment vertical="center"/>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11</xdr:col>
      <xdr:colOff>609599</xdr:colOff>
      <xdr:row>6</xdr:row>
      <xdr:rowOff>0</xdr:rowOff>
    </xdr:from>
    <xdr:to>
      <xdr:col>14</xdr:col>
      <xdr:colOff>485774</xdr:colOff>
      <xdr:row>14</xdr:row>
      <xdr:rowOff>76200</xdr:rowOff>
    </xdr:to>
    <xdr:pic>
      <xdr:nvPicPr>
        <xdr:cNvPr id="2" name="Εικόνα 1"/>
        <xdr:cNvPicPr/>
      </xdr:nvPicPr>
      <xdr:blipFill>
        <a:blip xmlns:r="http://schemas.openxmlformats.org/officeDocument/2006/relationships" r:embed="rId1"/>
        <a:stretch>
          <a:fillRect/>
        </a:stretch>
      </xdr:blipFill>
      <xdr:spPr>
        <a:xfrm>
          <a:off x="7362824" y="971550"/>
          <a:ext cx="1704975" cy="137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609599</xdr:colOff>
      <xdr:row>9</xdr:row>
      <xdr:rowOff>161924</xdr:rowOff>
    </xdr:from>
    <xdr:to>
      <xdr:col>14</xdr:col>
      <xdr:colOff>123824</xdr:colOff>
      <xdr:row>18</xdr:row>
      <xdr:rowOff>9524</xdr:rowOff>
    </xdr:to>
    <xdr:pic>
      <xdr:nvPicPr>
        <xdr:cNvPr id="2" name="Εικόνα 1"/>
        <xdr:cNvPicPr/>
      </xdr:nvPicPr>
      <xdr:blipFill>
        <a:blip xmlns:r="http://schemas.openxmlformats.org/officeDocument/2006/relationships" r:embed="rId1"/>
        <a:stretch>
          <a:fillRect/>
        </a:stretch>
      </xdr:blipFill>
      <xdr:spPr>
        <a:xfrm>
          <a:off x="7391399" y="1647824"/>
          <a:ext cx="1343025" cy="1304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11</xdr:row>
      <xdr:rowOff>161924</xdr:rowOff>
    </xdr:from>
    <xdr:to>
      <xdr:col>11</xdr:col>
      <xdr:colOff>381000</xdr:colOff>
      <xdr:row>20</xdr:row>
      <xdr:rowOff>142874</xdr:rowOff>
    </xdr:to>
    <xdr:pic>
      <xdr:nvPicPr>
        <xdr:cNvPr id="2" name="Εικόνα 1"/>
        <xdr:cNvPicPr/>
      </xdr:nvPicPr>
      <xdr:blipFill>
        <a:blip xmlns:r="http://schemas.openxmlformats.org/officeDocument/2006/relationships" r:embed="rId1"/>
        <a:stretch>
          <a:fillRect/>
        </a:stretch>
      </xdr:blipFill>
      <xdr:spPr>
        <a:xfrm>
          <a:off x="8401050" y="2647949"/>
          <a:ext cx="1600200" cy="1438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11</xdr:row>
      <xdr:rowOff>0</xdr:rowOff>
    </xdr:from>
    <xdr:to>
      <xdr:col>13</xdr:col>
      <xdr:colOff>0</xdr:colOff>
      <xdr:row>17</xdr:row>
      <xdr:rowOff>95250</xdr:rowOff>
    </xdr:to>
    <xdr:pic>
      <xdr:nvPicPr>
        <xdr:cNvPr id="2" name="Εικόνα 1"/>
        <xdr:cNvPicPr/>
      </xdr:nvPicPr>
      <xdr:blipFill>
        <a:blip xmlns:r="http://schemas.openxmlformats.org/officeDocument/2006/relationships" r:embed="rId1"/>
        <a:stretch>
          <a:fillRect/>
        </a:stretch>
      </xdr:blipFill>
      <xdr:spPr>
        <a:xfrm>
          <a:off x="8543925" y="1924050"/>
          <a:ext cx="1219200" cy="1066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7</xdr:row>
      <xdr:rowOff>247649</xdr:rowOff>
    </xdr:from>
    <xdr:to>
      <xdr:col>12</xdr:col>
      <xdr:colOff>171450</xdr:colOff>
      <xdr:row>13</xdr:row>
      <xdr:rowOff>95249</xdr:rowOff>
    </xdr:to>
    <xdr:pic>
      <xdr:nvPicPr>
        <xdr:cNvPr id="2" name="Εικόνα 1"/>
        <xdr:cNvPicPr/>
      </xdr:nvPicPr>
      <xdr:blipFill>
        <a:blip xmlns:r="http://schemas.openxmlformats.org/officeDocument/2006/relationships" r:embed="rId1"/>
        <a:stretch>
          <a:fillRect/>
        </a:stretch>
      </xdr:blipFill>
      <xdr:spPr>
        <a:xfrm>
          <a:off x="8820150" y="2438399"/>
          <a:ext cx="1390650" cy="1247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8</xdr:row>
      <xdr:rowOff>0</xdr:rowOff>
    </xdr:from>
    <xdr:to>
      <xdr:col>12</xdr:col>
      <xdr:colOff>209550</xdr:colOff>
      <xdr:row>13</xdr:row>
      <xdr:rowOff>123825</xdr:rowOff>
    </xdr:to>
    <xdr:pic>
      <xdr:nvPicPr>
        <xdr:cNvPr id="2" name="Εικόνα 1"/>
        <xdr:cNvPicPr/>
      </xdr:nvPicPr>
      <xdr:blipFill>
        <a:blip xmlns:r="http://schemas.openxmlformats.org/officeDocument/2006/relationships" r:embed="rId1"/>
        <a:stretch>
          <a:fillRect/>
        </a:stretch>
      </xdr:blipFill>
      <xdr:spPr>
        <a:xfrm>
          <a:off x="8658225" y="2438400"/>
          <a:ext cx="1428750" cy="1276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ser/&#932;&#945;%20&#941;&#947;&#947;&#961;&#945;&#966;&#940;%20&#956;&#959;&#965;/dcd/teilar/&#913;&#931;&#922;&#919;&#931;&#917;&#921;&#931;/egls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ΓΛΣ"/>
      <sheetName val="egls"/>
      <sheetName val="Φύλλο1"/>
      <sheetName val="egls1"/>
      <sheetName val="dbase"/>
      <sheetName val="input"/>
      <sheetName val="pivot-input"/>
      <sheetName val="input+end"/>
      <sheetName val="pivot-input+end"/>
      <sheetName val="ΗΜΕΡΟΛΟΓΙΟ"/>
      <sheetName val="ΙΣΟΖΥΓΙΟ"/>
      <sheetName val="ΤΑΜΕΙΟ"/>
    </sheetNames>
    <sheetDataSet>
      <sheetData sheetId="0"/>
      <sheetData sheetId="1"/>
      <sheetData sheetId="2"/>
      <sheetData sheetId="3">
        <row r="1">
          <cell r="A1" t="str">
            <v>ΚΩΔΙΚΟΣ</v>
          </cell>
          <cell r="B1" t="str">
            <v>ΠΕΡΙΓΡΑΦΗ</v>
          </cell>
        </row>
        <row r="2">
          <cell r="A2">
            <v>13</v>
          </cell>
          <cell r="B2" t="str">
            <v>ΜΕΤΑΦΟΡΙΚΑ ΜΕΣΑ</v>
          </cell>
        </row>
        <row r="3">
          <cell r="A3">
            <v>1301</v>
          </cell>
          <cell r="B3" t="str">
            <v>ΕΠΙΒΑΤΙΚΑ ΑΥΤΟΚΙΝΗΤΑ</v>
          </cell>
        </row>
        <row r="4">
          <cell r="A4">
            <v>130100</v>
          </cell>
          <cell r="B4" t="str">
            <v>TOYOTA YARIS</v>
          </cell>
        </row>
        <row r="5">
          <cell r="A5">
            <v>130101</v>
          </cell>
          <cell r="B5" t="str">
            <v>MERCEDES</v>
          </cell>
        </row>
        <row r="6">
          <cell r="A6">
            <v>1302</v>
          </cell>
          <cell r="B6" t="str">
            <v>ΑΥΤΟΚΙΝΗΤΑ ΦΟΡΤΗΓΑ</v>
          </cell>
        </row>
        <row r="7">
          <cell r="A7">
            <v>130200</v>
          </cell>
          <cell r="B7" t="str">
            <v>ΦΙΧ   ΡΕΝΩ ΑΡ.ΚΥΚΛ.ΡΙΝ 1340</v>
          </cell>
        </row>
        <row r="8">
          <cell r="A8">
            <v>130201</v>
          </cell>
          <cell r="B8" t="str">
            <v>ΦΙΧ   ΡΕΝΩ ΑΡ.ΚΥΚΛ.ΡΙΝ 1341</v>
          </cell>
        </row>
        <row r="9">
          <cell r="A9">
            <v>130202</v>
          </cell>
          <cell r="B9" t="str">
            <v>ΦΙΧ   ΡΕΝΩ ΑΡ.ΚΥΚΛ.ΡΙΝ 1342</v>
          </cell>
        </row>
        <row r="10">
          <cell r="A10">
            <v>139901</v>
          </cell>
          <cell r="B10" t="str">
            <v>ΑΠΟΣΒΕΣΜΕΝΑ ΕΠΙΒΑΤΗΓΑ ΑΥΤ/ΤΑ</v>
          </cell>
        </row>
        <row r="11">
          <cell r="A11">
            <v>139902</v>
          </cell>
          <cell r="B11" t="str">
            <v>ΑΠΟΣΒΕΣΜΕΝΑ ΦΟΡΤΗΓΑ ΑΥΤ/ΤΑ</v>
          </cell>
        </row>
        <row r="12">
          <cell r="A12">
            <v>14</v>
          </cell>
          <cell r="B12" t="str">
            <v>ΕΠΙΠΛΑ ΚΑΙ ΛΟΙΠΟΣ ΕΞΟΠΛΙΣΜΟΣ</v>
          </cell>
        </row>
        <row r="13">
          <cell r="A13">
            <v>1400</v>
          </cell>
          <cell r="B13" t="str">
            <v>ΕΠΙΠΛΑ</v>
          </cell>
        </row>
        <row r="14">
          <cell r="A14">
            <v>140000</v>
          </cell>
          <cell r="B14" t="str">
            <v>ΓΡΑΦΕΙΑ ΣΑΤΟ(2)</v>
          </cell>
        </row>
        <row r="15">
          <cell r="A15">
            <v>1402</v>
          </cell>
          <cell r="B15" t="str">
            <v>ΜΗΧΑΝΕΣ ΓΡΑΦΕΙΟΥ</v>
          </cell>
        </row>
        <row r="16">
          <cell r="A16">
            <v>1403</v>
          </cell>
          <cell r="B16" t="str">
            <v>Η/Υ</v>
          </cell>
        </row>
        <row r="17">
          <cell r="A17">
            <v>1408</v>
          </cell>
          <cell r="B17" t="str">
            <v>ΕΞΟΠΛΙΣΜΟΣ ΤΗΛΕΠΙΚΟΙΝΩΝΙΩΝ</v>
          </cell>
        </row>
        <row r="18">
          <cell r="A18">
            <v>1409</v>
          </cell>
          <cell r="B18" t="str">
            <v>ΛΟΙΠΟΣ ΕΞΟΠΛΙΣΜΟΣ</v>
          </cell>
        </row>
        <row r="19">
          <cell r="A19">
            <v>1499</v>
          </cell>
          <cell r="B19" t="str">
            <v>ΑΠΟΣΒΕΣΜΕΝΑ ΕΠΙΠΛΑ ΚΑΙ ΛΟΙΠΟΣ ΕΞΟΠΛΙΣΜΟΣ</v>
          </cell>
        </row>
        <row r="20">
          <cell r="A20">
            <v>149900</v>
          </cell>
          <cell r="B20" t="str">
            <v>ΑΠΟΣΒΕΣΜΕΝΑ ΕΠΙΠΛΑ</v>
          </cell>
        </row>
        <row r="21">
          <cell r="A21">
            <v>149901</v>
          </cell>
          <cell r="B21" t="str">
            <v>ΑΠΟΣΒΕΣΜΕΝΕΣ ΜΗΧΑΝΕΣ ΓΡΑΦΕΙΟΥ</v>
          </cell>
        </row>
        <row r="22">
          <cell r="A22">
            <v>20</v>
          </cell>
          <cell r="B22" t="str">
            <v>ΕΜΠΟΡΕΥΜΑΤΑ</v>
          </cell>
        </row>
        <row r="23">
          <cell r="A23">
            <v>2000</v>
          </cell>
          <cell r="B23" t="str">
            <v>ΑΠΟΘΕΜΑΤΑ ΕΜΠΟΡΕΥΜΑΤΩΝ</v>
          </cell>
        </row>
        <row r="24">
          <cell r="A24">
            <v>200000</v>
          </cell>
          <cell r="B24" t="str">
            <v>ΑΠΟΘΕΜΑΤΑ ΕΜΠΟΡΕΥΜΑΤΩΝ ΑΡΧΗΣ</v>
          </cell>
        </row>
        <row r="25">
          <cell r="A25">
            <v>2001</v>
          </cell>
          <cell r="B25" t="str">
            <v>ΑΓΟΡΕΣ ΕΜΠ/ΤΩΝ</v>
          </cell>
        </row>
        <row r="26">
          <cell r="A26">
            <v>200100</v>
          </cell>
          <cell r="B26" t="str">
            <v>Λευκό 24</v>
          </cell>
        </row>
        <row r="27">
          <cell r="A27">
            <v>200101</v>
          </cell>
          <cell r="B27" t="str">
            <v>Λευκό 25</v>
          </cell>
        </row>
        <row r="28">
          <cell r="A28">
            <v>200102</v>
          </cell>
          <cell r="B28" t="str">
            <v>Λευκό 26</v>
          </cell>
        </row>
        <row r="29">
          <cell r="A29">
            <v>200103</v>
          </cell>
          <cell r="B29" t="str">
            <v>Λευκό 27</v>
          </cell>
        </row>
        <row r="30">
          <cell r="A30">
            <v>200104</v>
          </cell>
          <cell r="B30" t="str">
            <v>Λευκό 28</v>
          </cell>
        </row>
        <row r="31">
          <cell r="A31">
            <v>200105</v>
          </cell>
          <cell r="B31" t="str">
            <v>Λευκό 29</v>
          </cell>
        </row>
        <row r="32">
          <cell r="A32">
            <v>200106</v>
          </cell>
          <cell r="B32" t="str">
            <v>Λευκό 30</v>
          </cell>
        </row>
        <row r="33">
          <cell r="A33">
            <v>200107</v>
          </cell>
          <cell r="B33" t="str">
            <v>Λευκό 31</v>
          </cell>
        </row>
        <row r="34">
          <cell r="A34">
            <v>200108</v>
          </cell>
          <cell r="B34" t="str">
            <v>Λευκό 32</v>
          </cell>
        </row>
        <row r="35">
          <cell r="A35">
            <v>200109</v>
          </cell>
          <cell r="B35" t="str">
            <v>Λευκό 33</v>
          </cell>
        </row>
        <row r="36">
          <cell r="A36">
            <v>200110</v>
          </cell>
          <cell r="B36" t="str">
            <v>Λευκό 34</v>
          </cell>
        </row>
        <row r="37">
          <cell r="A37">
            <v>200111</v>
          </cell>
          <cell r="B37" t="str">
            <v>Λευκό 35</v>
          </cell>
        </row>
        <row r="38">
          <cell r="A38">
            <v>200112</v>
          </cell>
          <cell r="B38" t="str">
            <v>Λευκό 36</v>
          </cell>
        </row>
        <row r="39">
          <cell r="A39">
            <v>200113</v>
          </cell>
          <cell r="B39" t="str">
            <v>Λευκό 37</v>
          </cell>
        </row>
        <row r="40">
          <cell r="A40">
            <v>200114</v>
          </cell>
          <cell r="B40" t="str">
            <v>Λευκό 38</v>
          </cell>
        </row>
        <row r="41">
          <cell r="A41">
            <v>200115</v>
          </cell>
          <cell r="B41" t="str">
            <v>Λευκό 39</v>
          </cell>
        </row>
        <row r="42">
          <cell r="A42">
            <v>200116</v>
          </cell>
          <cell r="B42" t="str">
            <v>Λευκό 40</v>
          </cell>
        </row>
        <row r="43">
          <cell r="A43">
            <v>200117</v>
          </cell>
          <cell r="B43" t="str">
            <v>Λευκό 41</v>
          </cell>
        </row>
        <row r="44">
          <cell r="A44">
            <v>200118</v>
          </cell>
          <cell r="B44" t="str">
            <v>Λευκό 42</v>
          </cell>
        </row>
        <row r="45">
          <cell r="A45">
            <v>200119</v>
          </cell>
          <cell r="B45" t="str">
            <v>Λευκό 43</v>
          </cell>
        </row>
        <row r="46">
          <cell r="A46">
            <v>200120</v>
          </cell>
          <cell r="B46" t="str">
            <v>Λευκό 44</v>
          </cell>
        </row>
        <row r="47">
          <cell r="A47">
            <v>200121</v>
          </cell>
          <cell r="B47" t="str">
            <v>Μαύρο 24</v>
          </cell>
        </row>
        <row r="48">
          <cell r="A48">
            <v>200122</v>
          </cell>
          <cell r="B48" t="str">
            <v>Μαύρο 25</v>
          </cell>
        </row>
        <row r="49">
          <cell r="A49">
            <v>200123</v>
          </cell>
          <cell r="B49" t="str">
            <v>Μαύρο 26</v>
          </cell>
        </row>
        <row r="50">
          <cell r="A50">
            <v>200124</v>
          </cell>
          <cell r="B50" t="str">
            <v>Μαύρο 27</v>
          </cell>
        </row>
        <row r="51">
          <cell r="A51">
            <v>200125</v>
          </cell>
          <cell r="B51" t="str">
            <v>Μαύρο 28</v>
          </cell>
        </row>
        <row r="52">
          <cell r="A52">
            <v>200126</v>
          </cell>
          <cell r="B52" t="str">
            <v>Μαύρο 29</v>
          </cell>
        </row>
        <row r="53">
          <cell r="A53">
            <v>200127</v>
          </cell>
          <cell r="B53" t="str">
            <v>Μαύρο 30</v>
          </cell>
        </row>
        <row r="54">
          <cell r="A54">
            <v>200128</v>
          </cell>
          <cell r="B54" t="str">
            <v>Μαύρο 31</v>
          </cell>
        </row>
        <row r="55">
          <cell r="A55">
            <v>200129</v>
          </cell>
          <cell r="B55" t="str">
            <v>Μαύρο 32</v>
          </cell>
        </row>
        <row r="56">
          <cell r="A56">
            <v>200130</v>
          </cell>
          <cell r="B56" t="str">
            <v>Μαύρο 33</v>
          </cell>
        </row>
        <row r="57">
          <cell r="A57">
            <v>200131</v>
          </cell>
          <cell r="B57" t="str">
            <v>Μαύρο 34</v>
          </cell>
        </row>
        <row r="58">
          <cell r="A58">
            <v>200132</v>
          </cell>
          <cell r="B58" t="str">
            <v>Μαύρο 35</v>
          </cell>
        </row>
        <row r="59">
          <cell r="A59">
            <v>200133</v>
          </cell>
          <cell r="B59" t="str">
            <v>Μαύρο 36</v>
          </cell>
        </row>
        <row r="60">
          <cell r="A60">
            <v>200134</v>
          </cell>
          <cell r="B60" t="str">
            <v>Μαύρο 37</v>
          </cell>
        </row>
        <row r="61">
          <cell r="A61">
            <v>200135</v>
          </cell>
          <cell r="B61" t="str">
            <v>Μαύρο 38</v>
          </cell>
        </row>
        <row r="62">
          <cell r="A62">
            <v>200136</v>
          </cell>
          <cell r="B62" t="str">
            <v>Μαύρο 39</v>
          </cell>
        </row>
        <row r="63">
          <cell r="A63">
            <v>200137</v>
          </cell>
          <cell r="B63" t="str">
            <v>Μαύρο 40</v>
          </cell>
        </row>
        <row r="64">
          <cell r="A64">
            <v>200138</v>
          </cell>
          <cell r="B64" t="str">
            <v>Μαύρο 41</v>
          </cell>
        </row>
        <row r="65">
          <cell r="A65">
            <v>200139</v>
          </cell>
          <cell r="B65" t="str">
            <v>Μαύρο 42</v>
          </cell>
        </row>
        <row r="66">
          <cell r="A66">
            <v>200140</v>
          </cell>
          <cell r="B66" t="str">
            <v>Μαύρο 43</v>
          </cell>
        </row>
        <row r="67">
          <cell r="A67">
            <v>200141</v>
          </cell>
          <cell r="B67" t="str">
            <v>Μαύρο 44</v>
          </cell>
        </row>
        <row r="68">
          <cell r="A68">
            <v>200142</v>
          </cell>
          <cell r="B68" t="str">
            <v>Κίτρινο 24</v>
          </cell>
        </row>
        <row r="69">
          <cell r="A69">
            <v>200143</v>
          </cell>
          <cell r="B69" t="str">
            <v>Κίτρινο 25</v>
          </cell>
        </row>
        <row r="70">
          <cell r="A70">
            <v>200144</v>
          </cell>
          <cell r="B70" t="str">
            <v>Κίτρινο 26</v>
          </cell>
        </row>
        <row r="71">
          <cell r="A71">
            <v>200145</v>
          </cell>
          <cell r="B71" t="str">
            <v>Κίτρινο 27</v>
          </cell>
        </row>
        <row r="72">
          <cell r="A72">
            <v>200146</v>
          </cell>
          <cell r="B72" t="str">
            <v>Κίτρινο 28</v>
          </cell>
        </row>
        <row r="73">
          <cell r="A73">
            <v>200147</v>
          </cell>
          <cell r="B73" t="str">
            <v>Κίτρινο 29</v>
          </cell>
        </row>
        <row r="74">
          <cell r="A74">
            <v>200148</v>
          </cell>
          <cell r="B74" t="str">
            <v>Κίτρινο 30</v>
          </cell>
        </row>
        <row r="75">
          <cell r="A75">
            <v>200149</v>
          </cell>
          <cell r="B75" t="str">
            <v>Κίτρινο 31</v>
          </cell>
        </row>
        <row r="76">
          <cell r="A76">
            <v>200150</v>
          </cell>
          <cell r="B76" t="str">
            <v>Κίτρινο 32</v>
          </cell>
        </row>
        <row r="77">
          <cell r="A77">
            <v>200151</v>
          </cell>
          <cell r="B77" t="str">
            <v>Κίτρινο 33</v>
          </cell>
        </row>
        <row r="78">
          <cell r="A78">
            <v>200152</v>
          </cell>
          <cell r="B78" t="str">
            <v>Κίτρινο 34</v>
          </cell>
        </row>
        <row r="79">
          <cell r="A79">
            <v>200153</v>
          </cell>
          <cell r="B79" t="str">
            <v>Κίτρινο 35</v>
          </cell>
        </row>
        <row r="80">
          <cell r="A80">
            <v>200154</v>
          </cell>
          <cell r="B80" t="str">
            <v>Κίτρινο 36</v>
          </cell>
        </row>
        <row r="81">
          <cell r="A81">
            <v>200155</v>
          </cell>
          <cell r="B81" t="str">
            <v>Κίτρινο 37</v>
          </cell>
        </row>
        <row r="82">
          <cell r="A82">
            <v>200156</v>
          </cell>
          <cell r="B82" t="str">
            <v>Κίτρινο 38</v>
          </cell>
        </row>
        <row r="83">
          <cell r="A83">
            <v>200157</v>
          </cell>
          <cell r="B83" t="str">
            <v>Κίτρινο 39</v>
          </cell>
        </row>
        <row r="84">
          <cell r="A84">
            <v>200158</v>
          </cell>
          <cell r="B84" t="str">
            <v>Κίτρινο 40</v>
          </cell>
        </row>
        <row r="85">
          <cell r="A85">
            <v>200159</v>
          </cell>
          <cell r="B85" t="str">
            <v>Κίτρινο 41</v>
          </cell>
        </row>
        <row r="86">
          <cell r="A86">
            <v>200160</v>
          </cell>
          <cell r="B86" t="str">
            <v>Κίτρινο 42</v>
          </cell>
        </row>
        <row r="87">
          <cell r="A87">
            <v>200161</v>
          </cell>
          <cell r="B87" t="str">
            <v>Κίτρινο 43</v>
          </cell>
        </row>
        <row r="88">
          <cell r="A88">
            <v>200162</v>
          </cell>
          <cell r="B88" t="str">
            <v>Κίτρινο 44</v>
          </cell>
        </row>
        <row r="89">
          <cell r="A89">
            <v>200163</v>
          </cell>
          <cell r="B89" t="str">
            <v>Πράσινο 24</v>
          </cell>
        </row>
        <row r="90">
          <cell r="A90">
            <v>200164</v>
          </cell>
          <cell r="B90" t="str">
            <v>Πράσινο 25</v>
          </cell>
        </row>
        <row r="91">
          <cell r="A91">
            <v>200165</v>
          </cell>
          <cell r="B91" t="str">
            <v>Πράσινο 26</v>
          </cell>
        </row>
        <row r="92">
          <cell r="A92">
            <v>200166</v>
          </cell>
          <cell r="B92" t="str">
            <v>Πράσινο 27</v>
          </cell>
        </row>
        <row r="93">
          <cell r="A93">
            <v>200167</v>
          </cell>
          <cell r="B93" t="str">
            <v>Πράσινο 28</v>
          </cell>
        </row>
        <row r="94">
          <cell r="A94">
            <v>200168</v>
          </cell>
          <cell r="B94" t="str">
            <v>Πράσινο 29</v>
          </cell>
        </row>
        <row r="95">
          <cell r="A95">
            <v>200169</v>
          </cell>
          <cell r="B95" t="str">
            <v>Πράσινο 30</v>
          </cell>
        </row>
        <row r="96">
          <cell r="A96">
            <v>200170</v>
          </cell>
          <cell r="B96" t="str">
            <v>Πράσινο 31</v>
          </cell>
        </row>
        <row r="97">
          <cell r="A97">
            <v>200171</v>
          </cell>
          <cell r="B97" t="str">
            <v>Πράσινο 32</v>
          </cell>
        </row>
        <row r="98">
          <cell r="A98">
            <v>200172</v>
          </cell>
          <cell r="B98" t="str">
            <v>Πράσινο 33</v>
          </cell>
        </row>
        <row r="99">
          <cell r="A99">
            <v>200173</v>
          </cell>
          <cell r="B99" t="str">
            <v>Πράσινο 34</v>
          </cell>
        </row>
        <row r="100">
          <cell r="A100">
            <v>200174</v>
          </cell>
          <cell r="B100" t="str">
            <v>Πράσινο 35</v>
          </cell>
        </row>
        <row r="101">
          <cell r="A101">
            <v>200175</v>
          </cell>
          <cell r="B101" t="str">
            <v>Πράσινο 36</v>
          </cell>
        </row>
        <row r="102">
          <cell r="A102">
            <v>200176</v>
          </cell>
          <cell r="B102" t="str">
            <v>Πράσινο 37</v>
          </cell>
        </row>
        <row r="103">
          <cell r="A103">
            <v>200177</v>
          </cell>
          <cell r="B103" t="str">
            <v>Πράσινο 38</v>
          </cell>
        </row>
        <row r="104">
          <cell r="A104">
            <v>200178</v>
          </cell>
          <cell r="B104" t="str">
            <v>Πράσινο 39</v>
          </cell>
        </row>
        <row r="105">
          <cell r="A105">
            <v>200179</v>
          </cell>
          <cell r="B105" t="str">
            <v>Πράσινο 40</v>
          </cell>
        </row>
        <row r="106">
          <cell r="A106">
            <v>200180</v>
          </cell>
          <cell r="B106" t="str">
            <v>Πράσινο 41</v>
          </cell>
        </row>
        <row r="107">
          <cell r="A107">
            <v>200181</v>
          </cell>
          <cell r="B107" t="str">
            <v>Πράσινο 42</v>
          </cell>
        </row>
        <row r="108">
          <cell r="A108">
            <v>200182</v>
          </cell>
          <cell r="B108" t="str">
            <v>Πράσινο 43</v>
          </cell>
        </row>
        <row r="109">
          <cell r="A109">
            <v>200183</v>
          </cell>
          <cell r="B109" t="str">
            <v>Πράσινο 44</v>
          </cell>
        </row>
        <row r="110">
          <cell r="A110">
            <v>200184</v>
          </cell>
          <cell r="B110" t="str">
            <v>Μπλέ 24</v>
          </cell>
        </row>
        <row r="111">
          <cell r="A111">
            <v>200185</v>
          </cell>
          <cell r="B111" t="str">
            <v>Μπλέ 25</v>
          </cell>
        </row>
        <row r="112">
          <cell r="A112">
            <v>200186</v>
          </cell>
          <cell r="B112" t="str">
            <v>Μπλέ 26</v>
          </cell>
        </row>
        <row r="113">
          <cell r="A113">
            <v>200187</v>
          </cell>
          <cell r="B113" t="str">
            <v>Μπλέ 27</v>
          </cell>
        </row>
        <row r="114">
          <cell r="A114">
            <v>200188</v>
          </cell>
          <cell r="B114" t="str">
            <v>Μπλέ 28</v>
          </cell>
        </row>
        <row r="115">
          <cell r="A115">
            <v>200189</v>
          </cell>
          <cell r="B115" t="str">
            <v>Μπλέ 29</v>
          </cell>
        </row>
        <row r="116">
          <cell r="A116">
            <v>200190</v>
          </cell>
          <cell r="B116" t="str">
            <v>Μπλέ 30</v>
          </cell>
        </row>
        <row r="117">
          <cell r="A117">
            <v>200191</v>
          </cell>
          <cell r="B117" t="str">
            <v>Μπλέ 31</v>
          </cell>
        </row>
        <row r="118">
          <cell r="A118">
            <v>200192</v>
          </cell>
          <cell r="B118" t="str">
            <v>Μπλέ 32</v>
          </cell>
        </row>
        <row r="119">
          <cell r="A119">
            <v>200193</v>
          </cell>
          <cell r="B119" t="str">
            <v>Μπλέ 33</v>
          </cell>
        </row>
        <row r="120">
          <cell r="A120">
            <v>200194</v>
          </cell>
          <cell r="B120" t="str">
            <v>Μπλέ 34</v>
          </cell>
        </row>
        <row r="121">
          <cell r="A121">
            <v>200195</v>
          </cell>
          <cell r="B121" t="str">
            <v>Μπλέ 35</v>
          </cell>
        </row>
        <row r="122">
          <cell r="A122">
            <v>200196</v>
          </cell>
          <cell r="B122" t="str">
            <v>Μπλέ 36</v>
          </cell>
        </row>
        <row r="123">
          <cell r="A123">
            <v>200197</v>
          </cell>
          <cell r="B123" t="str">
            <v>Μπλέ 37</v>
          </cell>
        </row>
        <row r="124">
          <cell r="A124">
            <v>200198</v>
          </cell>
          <cell r="B124" t="str">
            <v>Μπλέ 38</v>
          </cell>
        </row>
        <row r="125">
          <cell r="A125">
            <v>200199</v>
          </cell>
          <cell r="B125" t="str">
            <v>Μπλέ 39</v>
          </cell>
        </row>
        <row r="126">
          <cell r="A126">
            <v>21</v>
          </cell>
          <cell r="B126" t="str">
            <v>ΠΡΟΙΟΝΤΑ ΕΤΟΙΜΑ ΚΑΙ ΗΜΙΤΕΛΗ</v>
          </cell>
        </row>
        <row r="127">
          <cell r="A127">
            <v>2100</v>
          </cell>
          <cell r="B127" t="str">
            <v>ΠΡΟΙΟΝΤΑ ΕΤΟΙΜΑ ΚΑΙ ΗΜΙΤΕΛΗ</v>
          </cell>
        </row>
        <row r="128">
          <cell r="A128">
            <v>24</v>
          </cell>
          <cell r="B128" t="str">
            <v>ΠΡΩΤΕΣ&amp;Β. ΥΛΕΣ-ΥΛΙΚΑ ΣΥΣΚ/Σ</v>
          </cell>
        </row>
        <row r="129">
          <cell r="A129">
            <v>2480</v>
          </cell>
          <cell r="B129" t="str">
            <v>ΥΛΙΚΑ ΣΥΣΚΕΥΑΣΙΑΣ</v>
          </cell>
        </row>
        <row r="130">
          <cell r="A130">
            <v>248001</v>
          </cell>
          <cell r="B130" t="str">
            <v>ΑΓΟΡΕΣ ΥΛΙΚΩΝ ΣΥΣΚΕΥΑΣΙΑΣ ΜΕ 18%</v>
          </cell>
        </row>
        <row r="131">
          <cell r="A131">
            <v>25</v>
          </cell>
          <cell r="B131" t="str">
            <v>ΑΝΑΛΩΣΙΜΑ ΥΛΙΚΑ</v>
          </cell>
        </row>
        <row r="132">
          <cell r="A132">
            <v>2500</v>
          </cell>
          <cell r="B132" t="str">
            <v>ΜΙΚΡΑ ΕΡΓΑΛΕΙΑ</v>
          </cell>
        </row>
        <row r="133">
          <cell r="A133">
            <v>2505</v>
          </cell>
          <cell r="B133" t="str">
            <v>ΔΙΑΦΟΡΑ ΑΝΑΛΩΣΙΜΑ ΥΛΙΚΑ</v>
          </cell>
        </row>
        <row r="134">
          <cell r="A134">
            <v>26</v>
          </cell>
          <cell r="B134" t="str">
            <v>ΑΝΤΑΛΛΑΚΤΙΚΑ ΠΑΓΙΩΝ ΣΤΟΙΧΕΙΩΝ</v>
          </cell>
        </row>
        <row r="135">
          <cell r="A135">
            <v>2601</v>
          </cell>
          <cell r="B135" t="str">
            <v>ΑΝΤΑΛΛΑΚΤΙΚΑ ΛΟΙΠΩΝ ΜΗΧ/ΤΩΝ</v>
          </cell>
        </row>
        <row r="136">
          <cell r="A136">
            <v>260102</v>
          </cell>
          <cell r="B136" t="str">
            <v>ΑΝΤΑΛΛΑΚΤΙΚΑ ΜΕΤΑΦ.ΜΕΣΩΝ</v>
          </cell>
        </row>
        <row r="137">
          <cell r="A137">
            <v>30</v>
          </cell>
          <cell r="B137" t="str">
            <v>ΠΕΛΑΤΕΣ</v>
          </cell>
        </row>
        <row r="138">
          <cell r="A138">
            <v>3000</v>
          </cell>
          <cell r="B138" t="str">
            <v>ΠΕΛΑΤΕΣ ΕΣΩΤΕΡΙΚΟΥ</v>
          </cell>
        </row>
        <row r="139">
          <cell r="A139">
            <v>300000</v>
          </cell>
          <cell r="B139" t="str">
            <v>ΔΗΜΗΤΡΗΣ ΔΡΟΓΚΟΥΛΑΣ</v>
          </cell>
        </row>
        <row r="140">
          <cell r="A140">
            <v>300001</v>
          </cell>
          <cell r="B140" t="str">
            <v>ΝΙΚΟΣ ΔΡΟΓΚΟΥΛΑΣ</v>
          </cell>
        </row>
        <row r="141">
          <cell r="A141">
            <v>300002</v>
          </cell>
          <cell r="B141" t="str">
            <v>ΓΙΩΡΓΟΣ ΔΡΟΓΚΟΥΛΑΣ</v>
          </cell>
        </row>
        <row r="142">
          <cell r="A142">
            <v>300003</v>
          </cell>
          <cell r="B142" t="str">
            <v>ΠΕΤΡΟΣ ΔΡΟΓΚΟΥΛΑΣ</v>
          </cell>
        </row>
        <row r="143">
          <cell r="A143">
            <v>300004</v>
          </cell>
          <cell r="B143" t="str">
            <v>ΑΠΟΣΤΟΛΟΣ ΔΡΟΓΚΟΥΛΑΣ</v>
          </cell>
        </row>
        <row r="144">
          <cell r="A144">
            <v>300005</v>
          </cell>
          <cell r="B144" t="str">
            <v>ΓΙΑΝΝΗΣ ΔΡΟΓΚΟΥΛΑΣ</v>
          </cell>
        </row>
        <row r="145">
          <cell r="A145">
            <v>300006</v>
          </cell>
          <cell r="B145" t="str">
            <v>ΑΝΤΩΝΗΣ ΔΡΟΓΚΟΥΛΑΣ</v>
          </cell>
        </row>
        <row r="146">
          <cell r="A146">
            <v>300007</v>
          </cell>
          <cell r="B146" t="str">
            <v>ΜΙΧΑΛΗΣ ΔΡΟΓΚΟΥΛΑΣ</v>
          </cell>
        </row>
        <row r="147">
          <cell r="A147">
            <v>300008</v>
          </cell>
          <cell r="B147" t="str">
            <v>ΘΕΟΔΩΡΟΣ ΔΡΟΓΚΟΥΛΑΣ</v>
          </cell>
        </row>
        <row r="148">
          <cell r="A148">
            <v>300009</v>
          </cell>
          <cell r="B148" t="str">
            <v>ΒΑΓΓΕΛΗΣ ΔΡΟΓΚΟΥΛΑΣ</v>
          </cell>
        </row>
        <row r="149">
          <cell r="A149">
            <v>300010</v>
          </cell>
          <cell r="B149" t="str">
            <v>ΔΗΜΗΤΡΗΣ ΠΑΠΑΣ</v>
          </cell>
        </row>
        <row r="150">
          <cell r="A150">
            <v>300011</v>
          </cell>
          <cell r="B150" t="str">
            <v>ΝΙΚΟΣ ΠΑΠΑΣ</v>
          </cell>
        </row>
        <row r="151">
          <cell r="A151">
            <v>300012</v>
          </cell>
          <cell r="B151" t="str">
            <v>ΓΙΩΡΓΟΣ ΠΑΠΑΣ</v>
          </cell>
        </row>
        <row r="152">
          <cell r="A152">
            <v>300013</v>
          </cell>
          <cell r="B152" t="str">
            <v>ΠΕΤΡΟΣ ΠΑΠΑΣ</v>
          </cell>
        </row>
        <row r="153">
          <cell r="A153">
            <v>300014</v>
          </cell>
          <cell r="B153" t="str">
            <v>ΑΠΟΣΤΟΛΟΣ ΠΑΠΑΣ</v>
          </cell>
        </row>
        <row r="154">
          <cell r="A154">
            <v>300015</v>
          </cell>
          <cell r="B154" t="str">
            <v>ΓΙΑΝΝΗΣ ΠΑΠΑΣ</v>
          </cell>
        </row>
        <row r="155">
          <cell r="A155">
            <v>300016</v>
          </cell>
          <cell r="B155" t="str">
            <v>ΑΝΤΩΝΗΣ ΠΑΠΑΣ</v>
          </cell>
        </row>
        <row r="156">
          <cell r="A156">
            <v>300017</v>
          </cell>
          <cell r="B156" t="str">
            <v>ΜΙΧΑΛΗΣ ΠΑΠΑΣ</v>
          </cell>
        </row>
        <row r="157">
          <cell r="A157">
            <v>300018</v>
          </cell>
          <cell r="B157" t="str">
            <v>ΘΕΟΔΩΡΟΣ ΠΑΠΑΣ</v>
          </cell>
        </row>
        <row r="158">
          <cell r="A158">
            <v>300019</v>
          </cell>
          <cell r="B158" t="str">
            <v>ΒΑΓΓΕΛΗΣ ΠΑΠΑΣ</v>
          </cell>
        </row>
        <row r="159">
          <cell r="A159">
            <v>300020</v>
          </cell>
          <cell r="B159" t="str">
            <v>ΔΗΜΗΤΡΗΣ ΓΕΩΡΓΙΟΥ</v>
          </cell>
        </row>
        <row r="160">
          <cell r="A160">
            <v>300021</v>
          </cell>
          <cell r="B160" t="str">
            <v>ΝΙΚΟΣ ΓΕΩΡΓΙΟΥ</v>
          </cell>
        </row>
        <row r="161">
          <cell r="A161">
            <v>300022</v>
          </cell>
          <cell r="B161" t="str">
            <v>ΓΙΩΡΓΟΣ ΓΕΩΡΓΙΟΥ</v>
          </cell>
        </row>
        <row r="162">
          <cell r="A162">
            <v>300023</v>
          </cell>
          <cell r="B162" t="str">
            <v>ΠΕΤΡΟΣ ΓΕΩΡΓΙΟΥ</v>
          </cell>
        </row>
        <row r="163">
          <cell r="A163">
            <v>300024</v>
          </cell>
          <cell r="B163" t="str">
            <v>ΑΠΟΣΤΟΛΟΣ ΓΕΩΡΓΙΟΥ</v>
          </cell>
        </row>
        <row r="164">
          <cell r="A164">
            <v>300025</v>
          </cell>
          <cell r="B164" t="str">
            <v>ΓΙΑΝΝΗΣ ΓΕΩΡΓΙΟΥ</v>
          </cell>
        </row>
        <row r="165">
          <cell r="A165">
            <v>300026</v>
          </cell>
          <cell r="B165" t="str">
            <v>ΑΝΤΩΝΗΣ ΓΕΩΡΓΙΟΥ</v>
          </cell>
        </row>
        <row r="166">
          <cell r="A166">
            <v>300027</v>
          </cell>
          <cell r="B166" t="str">
            <v>ΜΙΧΑΛΗΣ ΓΕΩΡΓΙΟΥ</v>
          </cell>
        </row>
        <row r="167">
          <cell r="A167">
            <v>300028</v>
          </cell>
          <cell r="B167" t="str">
            <v>ΘΕΟΔΩΡΟΣ ΓΕΩΡΓΙΟΥ</v>
          </cell>
        </row>
        <row r="168">
          <cell r="A168">
            <v>300029</v>
          </cell>
          <cell r="B168" t="str">
            <v>ΒΑΓΓΕΛΗΣ ΓΕΩΡΓΙΟΥ</v>
          </cell>
        </row>
        <row r="169">
          <cell r="A169">
            <v>300030</v>
          </cell>
          <cell r="B169" t="str">
            <v>ΔΗΜΗΤΡΗΣ ΣΤΕΡΓΙΟΥ</v>
          </cell>
        </row>
        <row r="170">
          <cell r="A170">
            <v>300031</v>
          </cell>
          <cell r="B170" t="str">
            <v>ΝΙΚΟΣ ΣΤΕΡΓΙΟΥ</v>
          </cell>
        </row>
        <row r="171">
          <cell r="A171">
            <v>300032</v>
          </cell>
          <cell r="B171" t="str">
            <v>ΓΙΩΡΓΟΣ ΣΤΕΡΓΙΟΥ</v>
          </cell>
        </row>
        <row r="172">
          <cell r="A172">
            <v>300033</v>
          </cell>
          <cell r="B172" t="str">
            <v>ΠΕΤΡΟΣ ΣΤΕΡΓΙΟΥ</v>
          </cell>
        </row>
        <row r="173">
          <cell r="A173">
            <v>300034</v>
          </cell>
          <cell r="B173" t="str">
            <v>ΑΠΟΣΤΟΛΟΣ ΣΤΕΡΓΙΟΥ</v>
          </cell>
        </row>
        <row r="174">
          <cell r="A174">
            <v>300035</v>
          </cell>
          <cell r="B174" t="str">
            <v>ΓΙΑΝΝΗΣ ΣΤΕΡΓΙΟΥ</v>
          </cell>
        </row>
        <row r="175">
          <cell r="A175">
            <v>300036</v>
          </cell>
          <cell r="B175" t="str">
            <v>ΑΝΤΩΝΗΣ ΣΤΕΡΓΙΟΥ</v>
          </cell>
        </row>
        <row r="176">
          <cell r="A176">
            <v>300037</v>
          </cell>
          <cell r="B176" t="str">
            <v>ΜΙΧΑΛΗΣ ΣΤΕΡΓΙΟΥ</v>
          </cell>
        </row>
        <row r="177">
          <cell r="A177">
            <v>300038</v>
          </cell>
          <cell r="B177" t="str">
            <v>ΘΕΟΔΩΡΟΣ ΣΤΕΡΓΙΟΥ</v>
          </cell>
        </row>
        <row r="178">
          <cell r="A178">
            <v>300039</v>
          </cell>
          <cell r="B178" t="str">
            <v>ΒΑΓΓΕΛΗΣ ΣΤΕΡΓΙΟΥ</v>
          </cell>
        </row>
        <row r="179">
          <cell r="A179">
            <v>300040</v>
          </cell>
          <cell r="B179" t="str">
            <v>ΔΗΜΗΤΡΗΣ ΠΑΠΑΚΩΣΤΑΣ</v>
          </cell>
        </row>
        <row r="180">
          <cell r="A180">
            <v>300041</v>
          </cell>
          <cell r="B180" t="str">
            <v>ΝΙΚΟΣ ΠΑΠΑΚΩΣΤΑΣ</v>
          </cell>
        </row>
        <row r="181">
          <cell r="A181">
            <v>300042</v>
          </cell>
          <cell r="B181" t="str">
            <v>ΓΙΩΡΓΟΣ ΠΑΠΑΚΩΣΤΑΣ</v>
          </cell>
        </row>
        <row r="182">
          <cell r="A182">
            <v>300043</v>
          </cell>
          <cell r="B182" t="str">
            <v>ΠΕΤΡΟΣ ΠΑΠΑΚΩΣΤΑΣ</v>
          </cell>
        </row>
        <row r="183">
          <cell r="A183">
            <v>300044</v>
          </cell>
          <cell r="B183" t="str">
            <v>ΑΠΟΣΤΟΛΟΣ ΠΑΠΑΚΩΣΤΑΣ</v>
          </cell>
        </row>
        <row r="184">
          <cell r="A184">
            <v>300045</v>
          </cell>
          <cell r="B184" t="str">
            <v>ΓΙΑΝΝΗΣ ΠΑΠΑΚΩΣΤΑΣ</v>
          </cell>
        </row>
        <row r="185">
          <cell r="A185">
            <v>300046</v>
          </cell>
          <cell r="B185" t="str">
            <v>ΑΝΤΩΝΗΣ ΠΑΠΑΚΩΣΤΑΣ</v>
          </cell>
        </row>
        <row r="186">
          <cell r="A186">
            <v>300047</v>
          </cell>
          <cell r="B186" t="str">
            <v>ΜΙΧΑΛΗΣ ΠΑΠΑΚΩΣΤΑΣ</v>
          </cell>
        </row>
        <row r="187">
          <cell r="A187">
            <v>300048</v>
          </cell>
          <cell r="B187" t="str">
            <v>ΘΕΟΔΩΡΟΣ ΠΑΠΑΚΩΣΤΑΣ</v>
          </cell>
        </row>
        <row r="188">
          <cell r="A188">
            <v>300049</v>
          </cell>
          <cell r="B188" t="str">
            <v>ΒΑΓΓΕΛΗΣ ΠΑΠΑΚΩΣΤΑΣ</v>
          </cell>
        </row>
        <row r="189">
          <cell r="A189">
            <v>300050</v>
          </cell>
          <cell r="B189" t="str">
            <v>ΔΗΜΗΤΡΗΣ ΚΩΤΟΥΛΑΣ</v>
          </cell>
        </row>
        <row r="190">
          <cell r="A190">
            <v>300051</v>
          </cell>
          <cell r="B190" t="str">
            <v>ΝΙΚΟΣ ΚΩΤΟΥΛΑΣ</v>
          </cell>
        </row>
        <row r="191">
          <cell r="A191">
            <v>300052</v>
          </cell>
          <cell r="B191" t="str">
            <v>ΓΙΩΡΓΟΣ ΚΩΤΟΥΛΑΣ</v>
          </cell>
        </row>
        <row r="192">
          <cell r="A192">
            <v>300053</v>
          </cell>
          <cell r="B192" t="str">
            <v>ΠΕΤΡΟΣ ΚΩΤΟΥΛΑΣ</v>
          </cell>
        </row>
        <row r="193">
          <cell r="A193">
            <v>300054</v>
          </cell>
          <cell r="B193" t="str">
            <v>ΑΠΟΣΤΟΛΟΣ ΚΩΤΟΥΛΑΣ</v>
          </cell>
        </row>
        <row r="194">
          <cell r="A194">
            <v>300055</v>
          </cell>
          <cell r="B194" t="str">
            <v>ΓΙΑΝΝΗΣ ΚΩΤΟΥΛΑΣ</v>
          </cell>
        </row>
        <row r="195">
          <cell r="A195">
            <v>300056</v>
          </cell>
          <cell r="B195" t="str">
            <v>ΑΝΤΩΝΗΣ ΚΩΤΟΥΛΑΣ</v>
          </cell>
        </row>
        <row r="196">
          <cell r="A196">
            <v>300057</v>
          </cell>
          <cell r="B196" t="str">
            <v>ΜΙΧΑΛΗΣ ΚΩΤΟΥΛΑΣ</v>
          </cell>
        </row>
        <row r="197">
          <cell r="A197">
            <v>300058</v>
          </cell>
          <cell r="B197" t="str">
            <v>ΘΕΟΔΩΡΟΣ ΚΩΤΟΥΛΑΣ</v>
          </cell>
        </row>
        <row r="198">
          <cell r="A198">
            <v>300059</v>
          </cell>
          <cell r="B198" t="str">
            <v>ΒΑΓΓΕΛΗΣ ΚΩΤΟΥΛΑΣ</v>
          </cell>
        </row>
        <row r="199">
          <cell r="A199">
            <v>300060</v>
          </cell>
          <cell r="B199" t="str">
            <v>ΔΗΜΗΤΡΗΣ ΑΝΤΩΝΙΑΔΗΣ</v>
          </cell>
        </row>
        <row r="200">
          <cell r="A200">
            <v>300061</v>
          </cell>
          <cell r="B200" t="str">
            <v>ΝΙΚΟΣ ΑΝΤΩΝΙΑΔΗΣ</v>
          </cell>
        </row>
        <row r="201">
          <cell r="A201">
            <v>300062</v>
          </cell>
          <cell r="B201" t="str">
            <v>ΓΙΩΡΓΟΣ ΑΝΤΩΝΙΑΔΗΣ</v>
          </cell>
        </row>
        <row r="202">
          <cell r="A202">
            <v>300063</v>
          </cell>
          <cell r="B202" t="str">
            <v>ΠΕΤΡΟΣ ΑΝΤΩΝΙΑΔΗΣ</v>
          </cell>
        </row>
        <row r="203">
          <cell r="A203">
            <v>300064</v>
          </cell>
          <cell r="B203" t="str">
            <v>ΑΠΟΣΤΟΛΟΣ ΑΝΤΩΝΙΑΔΗΣ</v>
          </cell>
        </row>
        <row r="204">
          <cell r="A204">
            <v>300065</v>
          </cell>
          <cell r="B204" t="str">
            <v>ΓΙΑΝΝΗΣ ΑΝΤΩΝΙΑΔΗΣ</v>
          </cell>
        </row>
        <row r="205">
          <cell r="A205">
            <v>300066</v>
          </cell>
          <cell r="B205" t="str">
            <v>ΑΝΤΩΝΗΣ ΑΝΤΩΝΙΑΔΗΣ</v>
          </cell>
        </row>
        <row r="206">
          <cell r="A206">
            <v>300067</v>
          </cell>
          <cell r="B206" t="str">
            <v>ΜΙΧΑΛΗΣ ΑΝΤΩΝΙΑΔΗΣ</v>
          </cell>
        </row>
        <row r="207">
          <cell r="A207">
            <v>300068</v>
          </cell>
          <cell r="B207" t="str">
            <v>ΘΕΟΔΩΡΟΣ ΑΝΤΩΝΙΑΔΗΣ</v>
          </cell>
        </row>
        <row r="208">
          <cell r="A208">
            <v>300069</v>
          </cell>
          <cell r="B208" t="str">
            <v>ΒΑΓΓΕΛΗΣ ΑΝΤΩΝΙΑΔΗΣ</v>
          </cell>
        </row>
        <row r="209">
          <cell r="A209">
            <v>300070</v>
          </cell>
          <cell r="B209" t="str">
            <v>ΔΗΜΗΤΡΗΣ ΓΚΑΛΗΣ</v>
          </cell>
        </row>
        <row r="210">
          <cell r="A210">
            <v>300071</v>
          </cell>
          <cell r="B210" t="str">
            <v>ΝΙΚΟΣ ΓΚΑΛΗΣ</v>
          </cell>
        </row>
        <row r="211">
          <cell r="A211">
            <v>300072</v>
          </cell>
          <cell r="B211" t="str">
            <v>ΓΙΩΡΓΟΣ ΓΚΑΛΗΣ</v>
          </cell>
        </row>
        <row r="212">
          <cell r="A212">
            <v>300073</v>
          </cell>
          <cell r="B212" t="str">
            <v>ΠΕΤΡΟΣ ΓΚΑΛΗΣ</v>
          </cell>
        </row>
        <row r="213">
          <cell r="A213">
            <v>300074</v>
          </cell>
          <cell r="B213" t="str">
            <v>ΑΠΟΣΤΟΛΟΣ ΓΚΑΛΗΣ</v>
          </cell>
        </row>
        <row r="214">
          <cell r="A214">
            <v>300075</v>
          </cell>
          <cell r="B214" t="str">
            <v>ΓΙΑΝΝΗΣ ΓΚΑΛΗΣ</v>
          </cell>
        </row>
        <row r="215">
          <cell r="A215">
            <v>300076</v>
          </cell>
          <cell r="B215" t="str">
            <v>ΑΝΤΩΝΗΣ ΓΚΑΛΗΣ</v>
          </cell>
        </row>
        <row r="216">
          <cell r="A216">
            <v>300077</v>
          </cell>
          <cell r="B216" t="str">
            <v>ΜΙΧΑΛΗΣ ΓΚΑΛΗΣ</v>
          </cell>
        </row>
        <row r="217">
          <cell r="A217">
            <v>300078</v>
          </cell>
          <cell r="B217" t="str">
            <v>ΘΕΟΔΩΡΟΣ ΓΚΑΛΗΣ</v>
          </cell>
        </row>
        <row r="218">
          <cell r="A218">
            <v>300079</v>
          </cell>
          <cell r="B218" t="str">
            <v>ΒΑΓΓΕΛΗΣ ΓΚΑΛΗΣ</v>
          </cell>
        </row>
        <row r="219">
          <cell r="A219">
            <v>300080</v>
          </cell>
          <cell r="B219" t="str">
            <v>ΔΗΜΗΤΡΗΣ ΓΙΑΝΑΚΗΣ</v>
          </cell>
        </row>
        <row r="220">
          <cell r="A220">
            <v>300081</v>
          </cell>
          <cell r="B220" t="str">
            <v>ΝΙΚΟΣ ΓΙΑΝΑΚΗΣ</v>
          </cell>
        </row>
        <row r="221">
          <cell r="A221">
            <v>300082</v>
          </cell>
          <cell r="B221" t="str">
            <v>ΓΙΩΡΓΟΣ ΓΙΑΝΑΚΗΣ</v>
          </cell>
        </row>
        <row r="222">
          <cell r="A222">
            <v>300083</v>
          </cell>
          <cell r="B222" t="str">
            <v>ΠΕΤΡΟΣ ΓΙΑΝΑΚΗΣ</v>
          </cell>
        </row>
        <row r="223">
          <cell r="A223">
            <v>300084</v>
          </cell>
          <cell r="B223" t="str">
            <v>ΑΠΟΣΤΟΛΟΣ ΓΙΑΝΑΚΗΣ</v>
          </cell>
        </row>
        <row r="224">
          <cell r="A224">
            <v>300085</v>
          </cell>
          <cell r="B224" t="str">
            <v>ΓΙΑΝΝΗΣ ΓΙΑΝΑΚΗΣ</v>
          </cell>
        </row>
        <row r="225">
          <cell r="A225">
            <v>300086</v>
          </cell>
          <cell r="B225" t="str">
            <v>ΑΝΤΩΝΗΣ ΓΙΑΝΑΚΗΣ</v>
          </cell>
        </row>
        <row r="226">
          <cell r="A226">
            <v>300087</v>
          </cell>
          <cell r="B226" t="str">
            <v>ΜΙΧΑΛΗΣ ΓΙΑΝΑΚΗΣ</v>
          </cell>
        </row>
        <row r="227">
          <cell r="A227">
            <v>300088</v>
          </cell>
          <cell r="B227" t="str">
            <v>ΘΕΟΔΩΡΟΣ ΓΙΑΝΑΚΗΣ</v>
          </cell>
        </row>
        <row r="228">
          <cell r="A228">
            <v>300089</v>
          </cell>
          <cell r="B228" t="str">
            <v>ΒΑΓΓΕΛΗΣ ΓΙΑΝΑΚΗΣ</v>
          </cell>
        </row>
        <row r="229">
          <cell r="A229">
            <v>300090</v>
          </cell>
          <cell r="B229" t="str">
            <v>ΔΗΜΗΤΡΗΣ ΣΚΟΔΡΑΣ</v>
          </cell>
        </row>
        <row r="230">
          <cell r="A230">
            <v>300091</v>
          </cell>
          <cell r="B230" t="str">
            <v>ΝΙΚΟΣ ΣΚΟΔΡΑΣ</v>
          </cell>
        </row>
        <row r="231">
          <cell r="A231">
            <v>300092</v>
          </cell>
          <cell r="B231" t="str">
            <v>ΓΙΩΡΓΟΣ ΣΚΟΔΡΑΣ</v>
          </cell>
        </row>
        <row r="232">
          <cell r="A232">
            <v>300093</v>
          </cell>
          <cell r="B232" t="str">
            <v>ΠΕΤΡΟΣ ΣΚΟΔΡΑΣ</v>
          </cell>
        </row>
        <row r="233">
          <cell r="A233">
            <v>300094</v>
          </cell>
          <cell r="B233" t="str">
            <v>ΑΠΟΣΤΟΛΟΣ ΣΚΟΔΡΑΣ</v>
          </cell>
        </row>
        <row r="234">
          <cell r="A234">
            <v>300095</v>
          </cell>
          <cell r="B234" t="str">
            <v>ΓΙΑΝΝΗΣ ΣΚΟΔΡΑΣ</v>
          </cell>
        </row>
        <row r="235">
          <cell r="A235">
            <v>300096</v>
          </cell>
          <cell r="B235" t="str">
            <v>ΑΝΤΩΝΗΣ ΣΚΟΔΡΑΣ</v>
          </cell>
        </row>
        <row r="236">
          <cell r="A236">
            <v>300097</v>
          </cell>
          <cell r="B236" t="str">
            <v>ΜΙΧΑΛΗΣ ΣΚΟΔΡΑΣ</v>
          </cell>
        </row>
        <row r="237">
          <cell r="A237">
            <v>300098</v>
          </cell>
          <cell r="B237" t="str">
            <v>ΘΕΟΔΩΡΟΣ ΣΚΟΔΡΑΣ</v>
          </cell>
        </row>
        <row r="238">
          <cell r="A238">
            <v>300099</v>
          </cell>
          <cell r="B238" t="str">
            <v>ΒΑΓΓΕΛΗΣ ΣΚΟΔΡΑΣ</v>
          </cell>
        </row>
        <row r="239">
          <cell r="A239">
            <v>3001</v>
          </cell>
          <cell r="B239" t="str">
            <v>ΠΕΛΑΤΕΣ ΕΞΩΤΕΡΙΚΟΥ</v>
          </cell>
        </row>
        <row r="240">
          <cell r="A240">
            <v>31</v>
          </cell>
          <cell r="B240" t="str">
            <v>ΓΡΑΜΜΑΤΙΑ ΕΙΣΠΡΑΚΤΕΑ</v>
          </cell>
        </row>
        <row r="241">
          <cell r="A241">
            <v>32</v>
          </cell>
          <cell r="B241" t="str">
            <v>ΠΑΡΑΓΓΕΛΙΕΣ ΣΤΟ ΕΞΩΤΕΡΙΚΟ</v>
          </cell>
        </row>
        <row r="242">
          <cell r="A242">
            <v>33</v>
          </cell>
          <cell r="B242" t="str">
            <v>ΧΡΕΩΣΤΕΣ ΔΙΑΦΟΡΟΙ</v>
          </cell>
        </row>
        <row r="243">
          <cell r="A243">
            <v>3303</v>
          </cell>
          <cell r="B243" t="str">
            <v>ΜΕΤΟΧΟΙ Λ/ΜΟΣ ΚΑΛΥΨΗΣ ΚΕΦΑΛΑΙΟΥ</v>
          </cell>
        </row>
        <row r="244">
          <cell r="A244">
            <v>330300</v>
          </cell>
          <cell r="B244" t="str">
            <v>ΜΕΤΟΧΟΣ 1</v>
          </cell>
        </row>
        <row r="245">
          <cell r="A245">
            <v>330301</v>
          </cell>
          <cell r="B245" t="str">
            <v>ΜΕΤΟΧΟΣ 2</v>
          </cell>
        </row>
        <row r="246">
          <cell r="A246">
            <v>3313</v>
          </cell>
          <cell r="B246" t="str">
            <v>ΕΛΛ/ΚΟ ΔΗΜΟΣΙΟ-ΠΑΡ/ΝΟΙ ΦΟΡΟΙ</v>
          </cell>
        </row>
        <row r="247">
          <cell r="A247">
            <v>331300</v>
          </cell>
          <cell r="B247" t="str">
            <v>ΠΡΟΚ/ΛΗ ΦΟΡΟΥ ΕΙΣ/ΤΟΣ ΕΠΟΜΕΝΗΣ ΧΡΗΣΗΣ</v>
          </cell>
        </row>
        <row r="248">
          <cell r="A248">
            <v>3390</v>
          </cell>
          <cell r="B248" t="str">
            <v>ΕΠΙΤΑΓΕΣ ΕΙΣΠΡΑΚΤΕΕΣ</v>
          </cell>
        </row>
        <row r="249">
          <cell r="A249">
            <v>339000</v>
          </cell>
          <cell r="B249" t="str">
            <v>ΕΠΙΤΑΓΕΣ ΕΙΣΠΡΑΚΤΕΕΣ ΜΕΤΑΧΡΟΝΟΛΟΓΗΜΕΝΕΣ</v>
          </cell>
        </row>
        <row r="250">
          <cell r="A250">
            <v>34</v>
          </cell>
          <cell r="B250" t="str">
            <v>ΧΡΕΩΓΡΑΦΑ</v>
          </cell>
        </row>
        <row r="251">
          <cell r="A251">
            <v>35</v>
          </cell>
          <cell r="B251" t="str">
            <v>ΛΟΓΑΡΙΑΣΜΟΙ ΔΙΑΧΕΙΡΙΣΗΣ ΠΡΟΚΑΤΑΒΟΛΩΝ ΚΑΙ ΠΙΣΤΩΣΕΩΝ</v>
          </cell>
        </row>
        <row r="252">
          <cell r="A252">
            <v>3503</v>
          </cell>
          <cell r="B252" t="str">
            <v>ΠΑΓΙΕΣ ΠΡΟΚΑΤΑΒΟΛΕΣ</v>
          </cell>
        </row>
        <row r="253">
          <cell r="A253">
            <v>350300</v>
          </cell>
          <cell r="B253" t="str">
            <v>ΕΓΓΥΗΣΗ ΕΝΟΙΚΙΟΥ</v>
          </cell>
        </row>
        <row r="254">
          <cell r="A254">
            <v>350310</v>
          </cell>
          <cell r="B254" t="str">
            <v>ΕΓΓΥΗΣΗ ΔΕΗ</v>
          </cell>
        </row>
        <row r="255">
          <cell r="A255">
            <v>38</v>
          </cell>
          <cell r="B255" t="str">
            <v>ΧΡΗΜΑΤΙΚΑ ΔΙΑΘΕΣΙΜΑ</v>
          </cell>
        </row>
        <row r="256">
          <cell r="A256">
            <v>3800</v>
          </cell>
          <cell r="B256" t="str">
            <v>ΤΑΜΕΙΟ</v>
          </cell>
        </row>
        <row r="257">
          <cell r="A257">
            <v>380000</v>
          </cell>
          <cell r="B257" t="str">
            <v>ΤΑΜΕΙΟ ΚΕΝΤΡΙΚΟΥ</v>
          </cell>
        </row>
        <row r="258">
          <cell r="A258">
            <v>380001</v>
          </cell>
          <cell r="B258" t="str">
            <v>ΤΑΜΕΙΟ ΥΠΟΚΑΤΑΣΤΗΜΑΤΟΣ</v>
          </cell>
        </row>
        <row r="259">
          <cell r="A259">
            <v>3803</v>
          </cell>
          <cell r="B259" t="str">
            <v>ΚΑΤΑΘΕΣΕΙΣ ΟΨΕΩΣ</v>
          </cell>
        </row>
        <row r="260">
          <cell r="A260">
            <v>380300</v>
          </cell>
          <cell r="B260" t="str">
            <v>ΚΑΤΑΘΕΣΕΙΣ ΟΨΕΩΣ ΣΤΗΝ ΕΘΝΙΚΗ</v>
          </cell>
        </row>
        <row r="261">
          <cell r="A261">
            <v>40</v>
          </cell>
          <cell r="B261" t="str">
            <v>ΚΕΦΑΛΑΙΟ</v>
          </cell>
        </row>
        <row r="262">
          <cell r="A262">
            <v>4000</v>
          </cell>
          <cell r="B262" t="str">
            <v>ΚΑΤΑΒΕΒΛΗΜΕΝΟ ΜΕΤΟΧΙΚΟ ΚΕΦΑΛΑΙΟ ΚΟΙΝΩΝ ΜΕΤΟΧΩΝ</v>
          </cell>
        </row>
        <row r="263">
          <cell r="A263">
            <v>400000</v>
          </cell>
          <cell r="B263" t="str">
            <v>ΚΑΤΑΒΕΒΛΗΜΕΝΟ ΜΕΤΟΧΙΚΟ ΚΕΦΑΛΑΙΟ ΜΕΤΟΧΟΥ 1</v>
          </cell>
        </row>
        <row r="264">
          <cell r="A264">
            <v>400001</v>
          </cell>
          <cell r="B264" t="str">
            <v>ΚΑΤΑΒΕΒΛΗΜΕΝΟ ΜΕΤΟΧΙΚΟ ΚΕΦΑΛΑΙΟ ΜΕΤΟΧΟΥ 2</v>
          </cell>
        </row>
        <row r="265">
          <cell r="A265">
            <v>42</v>
          </cell>
          <cell r="B265" t="str">
            <v>ΑΠΟΤΕΛΕΣΜΑΤΑ ΕΙΣ ΝΕΟ</v>
          </cell>
        </row>
        <row r="266">
          <cell r="A266">
            <v>4200</v>
          </cell>
          <cell r="B266" t="str">
            <v>ΥΠΟΛΟΙΠΟ ΚΕΡΔΩΝ ΕΙΣ ΝΕΟ</v>
          </cell>
        </row>
        <row r="267">
          <cell r="A267">
            <v>420000</v>
          </cell>
          <cell r="B267" t="str">
            <v>ΥΠΟΛΟΙΠΟ ΚΕΡΔΩΝ ΕΙΣ ΝΕΟ</v>
          </cell>
        </row>
        <row r="268">
          <cell r="A268">
            <v>44</v>
          </cell>
          <cell r="B268" t="str">
            <v>ΠΡΟΒΛΕΨΕΙΣ</v>
          </cell>
        </row>
        <row r="269">
          <cell r="A269">
            <v>4400</v>
          </cell>
          <cell r="B269" t="str">
            <v>ΠΡΟΒΛΕΨΕΙΣ ΓΙΑ ΑΠΟΖΗΜΙΩΣΗ ΠΡΟΣΩΠΙΚΟΥ</v>
          </cell>
        </row>
        <row r="270">
          <cell r="A270">
            <v>4411</v>
          </cell>
          <cell r="B270" t="str">
            <v>ΠΡΟΒΛΕΨΕΙΣ ΓΙΑ ΕΠΙΣΦΑΛΕΙΣ ΑΠΑΙΤΗΣΕΙΣ</v>
          </cell>
        </row>
        <row r="271">
          <cell r="A271">
            <v>45</v>
          </cell>
          <cell r="B271" t="str">
            <v>ΜΑΚΡΟΠΡΟΘΕΣΜΕΣ ΥΠΟΧΡΕΩΣΕΙΣ</v>
          </cell>
        </row>
        <row r="272">
          <cell r="A272">
            <v>50</v>
          </cell>
          <cell r="B272" t="str">
            <v>ΠΡΟΜΗΘΕΥΤΕΣ</v>
          </cell>
        </row>
        <row r="273">
          <cell r="A273">
            <v>5000</v>
          </cell>
          <cell r="B273" t="str">
            <v>ΠΡΟΜΗΘΕΥΤΕΣ ΕΣΩΤΕΡΙΚΟΥ</v>
          </cell>
        </row>
        <row r="274">
          <cell r="A274">
            <v>500000</v>
          </cell>
          <cell r="B274" t="str">
            <v>ΔΗΜΗΤΡΗΣ ΖΙΩΓΑΣ</v>
          </cell>
        </row>
        <row r="275">
          <cell r="A275">
            <v>500001</v>
          </cell>
          <cell r="B275" t="str">
            <v>ΝΙΚΟΣ ΖΙΩΓΑΣ</v>
          </cell>
        </row>
        <row r="276">
          <cell r="A276">
            <v>500002</v>
          </cell>
          <cell r="B276" t="str">
            <v>ΓΙΩΡΓΟΣ ΖΙΩΓΑΣ</v>
          </cell>
        </row>
        <row r="277">
          <cell r="A277">
            <v>500003</v>
          </cell>
          <cell r="B277" t="str">
            <v>ΠΕΤΡΟΣ ΖΙΩΓΑΣ</v>
          </cell>
        </row>
        <row r="278">
          <cell r="A278">
            <v>500004</v>
          </cell>
          <cell r="B278" t="str">
            <v>ΑΠΟΣΤΟΛΟΣ ΖΙΩΓΑΣ</v>
          </cell>
        </row>
        <row r="279">
          <cell r="A279">
            <v>500005</v>
          </cell>
          <cell r="B279" t="str">
            <v>ΓΙΑΝΝΗΣ ΖΙΩΓΑΣ</v>
          </cell>
        </row>
        <row r="280">
          <cell r="A280">
            <v>500006</v>
          </cell>
          <cell r="B280" t="str">
            <v>ΑΝΤΩΝΗΣ ΖΙΩΓΑΣ</v>
          </cell>
        </row>
        <row r="281">
          <cell r="A281">
            <v>500007</v>
          </cell>
          <cell r="B281" t="str">
            <v>ΜΙΧΑΛΗΣ ΖΙΩΓΑΣ</v>
          </cell>
        </row>
        <row r="282">
          <cell r="A282">
            <v>500008</v>
          </cell>
          <cell r="B282" t="str">
            <v>ΘΕΟΔΩΡΟΣ ΖΙΩΓΑΣ</v>
          </cell>
        </row>
        <row r="283">
          <cell r="A283">
            <v>500009</v>
          </cell>
          <cell r="B283" t="str">
            <v>ΒΑΓΓΕΛΗΣ ΖΙΩΓΑΣ</v>
          </cell>
        </row>
        <row r="284">
          <cell r="A284">
            <v>500010</v>
          </cell>
          <cell r="B284" t="str">
            <v>ΔΗΜΗΤΡΗΣ ΧΙΩΤΙΔΗΣ</v>
          </cell>
        </row>
        <row r="285">
          <cell r="A285">
            <v>500011</v>
          </cell>
          <cell r="B285" t="str">
            <v>ΝΙΚΟΣ ΧΙΩΤΙΔΗΣ</v>
          </cell>
        </row>
        <row r="286">
          <cell r="A286">
            <v>500012</v>
          </cell>
          <cell r="B286" t="str">
            <v>ΓΙΩΡΓΟΣ ΧΙΩΤΙΔΗΣ</v>
          </cell>
        </row>
        <row r="287">
          <cell r="A287">
            <v>500013</v>
          </cell>
          <cell r="B287" t="str">
            <v>ΠΕΤΡΟΣ ΧΙΩΤΙΔΗΣ</v>
          </cell>
        </row>
        <row r="288">
          <cell r="A288">
            <v>500014</v>
          </cell>
          <cell r="B288" t="str">
            <v>ΑΠΟΣΤΟΛΟΣ ΧΙΩΤΙΔΗΣ</v>
          </cell>
        </row>
        <row r="289">
          <cell r="A289">
            <v>500015</v>
          </cell>
          <cell r="B289" t="str">
            <v>ΓΙΑΝΝΗΣ ΧΙΩΤΙΔΗΣ</v>
          </cell>
        </row>
        <row r="290">
          <cell r="A290">
            <v>500016</v>
          </cell>
          <cell r="B290" t="str">
            <v>ΑΝΤΩΝΗΣ ΧΙΩΤΙΔΗΣ</v>
          </cell>
        </row>
        <row r="291">
          <cell r="A291">
            <v>500017</v>
          </cell>
          <cell r="B291" t="str">
            <v>ΜΙΧΑΛΗΣ ΧΙΩΤΙΔΗΣ</v>
          </cell>
        </row>
        <row r="292">
          <cell r="A292">
            <v>500018</v>
          </cell>
          <cell r="B292" t="str">
            <v>ΘΕΟΔΩΡΟΣ ΧΙΩΤΙΔΗΣ</v>
          </cell>
        </row>
        <row r="293">
          <cell r="A293">
            <v>500019</v>
          </cell>
          <cell r="B293" t="str">
            <v>ΒΑΓΓΕΛΗΣ ΧΙΩΤΙΔΗΣ</v>
          </cell>
        </row>
        <row r="294">
          <cell r="A294">
            <v>500020</v>
          </cell>
          <cell r="B294" t="str">
            <v>ΔΗΜΗΤΡΗΣ ΚΑΡΑΘΑΝΟΣ</v>
          </cell>
        </row>
        <row r="295">
          <cell r="A295">
            <v>500021</v>
          </cell>
          <cell r="B295" t="str">
            <v>ΝΙΚΟΣ ΚΑΡΑΘΑΝΟΣ</v>
          </cell>
        </row>
        <row r="296">
          <cell r="A296">
            <v>500022</v>
          </cell>
          <cell r="B296" t="str">
            <v>ΓΙΩΡΓΟΣ ΚΑΡΑΘΑΝΟΣ</v>
          </cell>
        </row>
        <row r="297">
          <cell r="A297">
            <v>500023</v>
          </cell>
          <cell r="B297" t="str">
            <v>ΠΕΤΡΟΣ ΚΑΡΑΘΑΝΟΣ</v>
          </cell>
        </row>
        <row r="298">
          <cell r="A298">
            <v>500024</v>
          </cell>
          <cell r="B298" t="str">
            <v>ΑΠΟΣΤΟΛΟΣ ΚΑΡΑΘΑΝΟΣ</v>
          </cell>
        </row>
        <row r="299">
          <cell r="A299">
            <v>500025</v>
          </cell>
          <cell r="B299" t="str">
            <v>ΓΙΑΝΝΗΣ ΚΑΡΑΘΑΝΟΣ</v>
          </cell>
        </row>
        <row r="300">
          <cell r="A300">
            <v>500026</v>
          </cell>
          <cell r="B300" t="str">
            <v>ΑΝΤΩΝΗΣ ΚΑΡΑΘΑΝΟΣ</v>
          </cell>
        </row>
        <row r="301">
          <cell r="A301">
            <v>500027</v>
          </cell>
          <cell r="B301" t="str">
            <v>ΜΙΧΑΛΗΣ ΚΑΡΑΘΑΝΟΣ</v>
          </cell>
        </row>
        <row r="302">
          <cell r="A302">
            <v>500028</v>
          </cell>
          <cell r="B302" t="str">
            <v>ΘΕΟΔΩΡΟΣ ΚΑΡΑΘΑΝΟΣ</v>
          </cell>
        </row>
        <row r="303">
          <cell r="A303">
            <v>500029</v>
          </cell>
          <cell r="B303" t="str">
            <v>ΒΑΓΓΕΛΗΣ ΚΑΡΑΘΑΝΟΣ</v>
          </cell>
        </row>
        <row r="304">
          <cell r="A304">
            <v>500030</v>
          </cell>
          <cell r="B304" t="str">
            <v>ΔΗΜΗΤΡΗΣ ΚΑΠΡΙΝΗΣ</v>
          </cell>
        </row>
        <row r="305">
          <cell r="A305">
            <v>500031</v>
          </cell>
          <cell r="B305" t="str">
            <v>ΝΙΚΟΣ ΚΑΠΡΙΝΗΣ</v>
          </cell>
        </row>
        <row r="306">
          <cell r="A306">
            <v>500032</v>
          </cell>
          <cell r="B306" t="str">
            <v>ΓΙΩΡΓΟΣ ΚΑΠΡΙΝΗΣ</v>
          </cell>
        </row>
        <row r="307">
          <cell r="A307">
            <v>500033</v>
          </cell>
          <cell r="B307" t="str">
            <v>ΠΕΤΡΟΣ ΚΑΠΡΙΝΗΣ</v>
          </cell>
        </row>
        <row r="308">
          <cell r="A308">
            <v>500034</v>
          </cell>
          <cell r="B308" t="str">
            <v>ΑΠΟΣΤΟΛΟΣ ΚΑΠΡΙΝΗΣ</v>
          </cell>
        </row>
        <row r="309">
          <cell r="A309">
            <v>500035</v>
          </cell>
          <cell r="B309" t="str">
            <v>ΓΙΑΝΝΗΣ ΚΑΠΡΙΝΗΣ</v>
          </cell>
        </row>
        <row r="310">
          <cell r="A310">
            <v>500036</v>
          </cell>
          <cell r="B310" t="str">
            <v>ΑΝΤΩΝΗΣ ΚΑΠΡΙΝΗΣ</v>
          </cell>
        </row>
        <row r="311">
          <cell r="A311">
            <v>500037</v>
          </cell>
          <cell r="B311" t="str">
            <v>ΜΙΧΑΛΗΣ ΚΑΠΡΙΝΗΣ</v>
          </cell>
        </row>
        <row r="312">
          <cell r="A312">
            <v>500038</v>
          </cell>
          <cell r="B312" t="str">
            <v>ΘΕΟΔΩΡΟΣ ΚΑΠΡΙΝΗΣ</v>
          </cell>
        </row>
        <row r="313">
          <cell r="A313">
            <v>500039</v>
          </cell>
          <cell r="B313" t="str">
            <v>ΒΑΓΓΕΛΗΣ ΚΑΠΡΙΝΗΣ</v>
          </cell>
        </row>
        <row r="314">
          <cell r="A314">
            <v>500040</v>
          </cell>
          <cell r="B314" t="str">
            <v>ΔΗΜΗΤΡΗΣ ΡΑΚΑΣ</v>
          </cell>
        </row>
        <row r="315">
          <cell r="A315">
            <v>500041</v>
          </cell>
          <cell r="B315" t="str">
            <v>ΝΙΚΟΣ ΡΑΚΑΣ</v>
          </cell>
        </row>
        <row r="316">
          <cell r="A316">
            <v>500042</v>
          </cell>
          <cell r="B316" t="str">
            <v>ΓΙΩΡΓΟΣ ΡΑΚΑΣ</v>
          </cell>
        </row>
        <row r="317">
          <cell r="A317">
            <v>500043</v>
          </cell>
          <cell r="B317" t="str">
            <v>ΠΕΤΡΟΣ ΡΑΚΑΣ</v>
          </cell>
        </row>
        <row r="318">
          <cell r="A318">
            <v>500044</v>
          </cell>
          <cell r="B318" t="str">
            <v>ΑΠΟΣΤΟΛΟΣ ΡΑΚΑΣ</v>
          </cell>
        </row>
        <row r="319">
          <cell r="A319">
            <v>500045</v>
          </cell>
          <cell r="B319" t="str">
            <v>ΓΙΑΝΝΗΣ ΡΑΚΑΣ</v>
          </cell>
        </row>
        <row r="320">
          <cell r="A320">
            <v>500046</v>
          </cell>
          <cell r="B320" t="str">
            <v>ΑΝΤΩΝΗΣ ΡΑΚΑΣ</v>
          </cell>
        </row>
        <row r="321">
          <cell r="A321">
            <v>500047</v>
          </cell>
          <cell r="B321" t="str">
            <v>ΜΙΧΑΛΗΣ ΡΑΚΑΣ</v>
          </cell>
        </row>
        <row r="322">
          <cell r="A322">
            <v>500048</v>
          </cell>
          <cell r="B322" t="str">
            <v>ΘΕΟΔΩΡΟΣ ΡΑΚΑΣ</v>
          </cell>
        </row>
        <row r="323">
          <cell r="A323">
            <v>500049</v>
          </cell>
          <cell r="B323" t="str">
            <v>ΒΑΓΓΕΛΗΣ ΡΑΚΑΣ</v>
          </cell>
        </row>
        <row r="324">
          <cell r="A324">
            <v>500050</v>
          </cell>
          <cell r="B324" t="str">
            <v>ΔΗΜΗΤΡΗΣ ΤΣΟΛΑΚΗΣ</v>
          </cell>
        </row>
        <row r="325">
          <cell r="A325">
            <v>500051</v>
          </cell>
          <cell r="B325" t="str">
            <v>ΝΙΚΟΣ ΤΣΟΛΑΚΗΣ</v>
          </cell>
        </row>
        <row r="326">
          <cell r="A326">
            <v>500052</v>
          </cell>
          <cell r="B326" t="str">
            <v>ΓΙΩΡΓΟΣ ΤΣΟΛΑΚΗΣ</v>
          </cell>
        </row>
        <row r="327">
          <cell r="A327">
            <v>500053</v>
          </cell>
          <cell r="B327" t="str">
            <v>ΠΕΤΡΟΣ ΤΣΟΛΑΚΗΣ</v>
          </cell>
        </row>
        <row r="328">
          <cell r="A328">
            <v>500054</v>
          </cell>
          <cell r="B328" t="str">
            <v>ΑΠΟΣΤΟΛΟΣ ΤΣΟΛΑΚΗΣ</v>
          </cell>
        </row>
        <row r="329">
          <cell r="A329">
            <v>500055</v>
          </cell>
          <cell r="B329" t="str">
            <v>ΓΙΑΝΝΗΣ ΤΣΟΛΑΚΗΣ</v>
          </cell>
        </row>
        <row r="330">
          <cell r="A330">
            <v>500056</v>
          </cell>
          <cell r="B330" t="str">
            <v>ΑΝΤΩΝΗΣ ΤΣΟΛΑΚΗΣ</v>
          </cell>
        </row>
        <row r="331">
          <cell r="A331">
            <v>500057</v>
          </cell>
          <cell r="B331" t="str">
            <v>ΜΙΧΑΛΗΣ ΤΣΟΛΑΚΗΣ</v>
          </cell>
        </row>
        <row r="332">
          <cell r="A332">
            <v>500058</v>
          </cell>
          <cell r="B332" t="str">
            <v>ΘΕΟΔΩΡΟΣ ΤΣΟΛΑΚΗΣ</v>
          </cell>
        </row>
        <row r="333">
          <cell r="A333">
            <v>500059</v>
          </cell>
          <cell r="B333" t="str">
            <v>ΒΑΓΓΕΛΗΣ ΤΣΟΛΑΚΗΣ</v>
          </cell>
        </row>
        <row r="334">
          <cell r="A334">
            <v>500060</v>
          </cell>
          <cell r="B334" t="str">
            <v>ΔΗΜΗΤΡΗΣ ΓΚΑΝΑΤΣΙΟΣ</v>
          </cell>
        </row>
        <row r="335">
          <cell r="A335">
            <v>500061</v>
          </cell>
          <cell r="B335" t="str">
            <v>ΝΙΚΟΣ ΓΚΑΝΑΤΣΙΟΣ</v>
          </cell>
        </row>
        <row r="336">
          <cell r="A336">
            <v>500062</v>
          </cell>
          <cell r="B336" t="str">
            <v>ΓΙΩΡΓΟΣ ΓΚΑΝΑΤΣΙΟΣ</v>
          </cell>
        </row>
        <row r="337">
          <cell r="A337">
            <v>500063</v>
          </cell>
          <cell r="B337" t="str">
            <v>ΠΕΤΡΟΣ ΓΚΑΝΑΤΣΙΟΣ</v>
          </cell>
        </row>
        <row r="338">
          <cell r="A338">
            <v>500064</v>
          </cell>
          <cell r="B338" t="str">
            <v>ΑΠΟΣΤΟΛΟΣ ΓΚΑΝΑΤΣΙΟΣ</v>
          </cell>
        </row>
        <row r="339">
          <cell r="A339">
            <v>500065</v>
          </cell>
          <cell r="B339" t="str">
            <v>ΓΙΑΝΝΗΣ ΓΚΑΝΑΤΣΙΟΣ</v>
          </cell>
        </row>
        <row r="340">
          <cell r="A340">
            <v>500066</v>
          </cell>
          <cell r="B340" t="str">
            <v>ΑΝΤΩΝΗΣ ΓΚΑΝΑΤΣΙΟΣ</v>
          </cell>
        </row>
        <row r="341">
          <cell r="A341">
            <v>500067</v>
          </cell>
          <cell r="B341" t="str">
            <v>ΜΙΧΑΛΗΣ ΓΚΑΝΑΤΣΙΟΣ</v>
          </cell>
        </row>
        <row r="342">
          <cell r="A342">
            <v>500068</v>
          </cell>
          <cell r="B342" t="str">
            <v>ΘΕΟΔΩΡΟΣ ΓΚΑΝΑΤΣΙΟΣ</v>
          </cell>
        </row>
        <row r="343">
          <cell r="A343">
            <v>500069</v>
          </cell>
          <cell r="B343" t="str">
            <v>ΒΑΓΓΕΛΗΣ ΓΚΑΝΑΤΣΙΟΣ</v>
          </cell>
        </row>
        <row r="344">
          <cell r="A344">
            <v>500070</v>
          </cell>
          <cell r="B344" t="str">
            <v>ΔΗΜΗΤΡΗΣ ΤΑΟΥΣΑΝΙΔΗΣ</v>
          </cell>
        </row>
        <row r="345">
          <cell r="A345">
            <v>500071</v>
          </cell>
          <cell r="B345" t="str">
            <v>ΝΙΚΟΣ ΤΑΟΥΣΑΝΙΔΗΣ</v>
          </cell>
        </row>
        <row r="346">
          <cell r="A346">
            <v>500072</v>
          </cell>
          <cell r="B346" t="str">
            <v>ΓΙΩΡΓΟΣ ΤΑΟΥΣΑΝΙΔΗΣ</v>
          </cell>
        </row>
        <row r="347">
          <cell r="A347">
            <v>500073</v>
          </cell>
          <cell r="B347" t="str">
            <v>ΠΕΤΡΟΣ ΤΑΟΥΣΑΝΙΔΗΣ</v>
          </cell>
        </row>
        <row r="348">
          <cell r="A348">
            <v>500074</v>
          </cell>
          <cell r="B348" t="str">
            <v>ΑΠΟΣΤΟΛΟΣ ΤΑΟΥΣΑΝΙΔΗΣ</v>
          </cell>
        </row>
        <row r="349">
          <cell r="A349">
            <v>500075</v>
          </cell>
          <cell r="B349" t="str">
            <v>ΓΙΑΝΝΗΣ ΤΑΟΥΣΑΝΙΔΗΣ</v>
          </cell>
        </row>
        <row r="350">
          <cell r="A350">
            <v>500076</v>
          </cell>
          <cell r="B350" t="str">
            <v>ΑΝΤΩΝΗΣ ΤΑΟΥΣΑΝΙΔΗΣ</v>
          </cell>
        </row>
        <row r="351">
          <cell r="A351">
            <v>500077</v>
          </cell>
          <cell r="B351" t="str">
            <v>ΜΙΧΑΛΗΣ ΤΑΟΥΣΑΝΙΔΗΣ</v>
          </cell>
        </row>
        <row r="352">
          <cell r="A352">
            <v>500078</v>
          </cell>
          <cell r="B352" t="str">
            <v>ΘΕΟΔΩΡΟΣ ΤΑΟΥΣΑΝΙΔΗΣ</v>
          </cell>
        </row>
        <row r="353">
          <cell r="A353">
            <v>500079</v>
          </cell>
          <cell r="B353" t="str">
            <v>ΒΑΓΓΕΛΗΣ ΤΑΟΥΣΑΝΙΔΗΣ</v>
          </cell>
        </row>
        <row r="354">
          <cell r="A354">
            <v>500080</v>
          </cell>
          <cell r="B354" t="str">
            <v>ΔΗΜΗΤΡΗΣ ΟΙΚΟΝΟΜΟΥ</v>
          </cell>
        </row>
        <row r="355">
          <cell r="A355">
            <v>500081</v>
          </cell>
          <cell r="B355" t="str">
            <v>ΝΙΚΟΣ ΟΙΚΟΝΟΜΟΥ</v>
          </cell>
        </row>
        <row r="356">
          <cell r="A356">
            <v>500082</v>
          </cell>
          <cell r="B356" t="str">
            <v>ΓΙΩΡΓΟΣ ΟΙΚΟΝΟΜΟΥ</v>
          </cell>
        </row>
        <row r="357">
          <cell r="A357">
            <v>500083</v>
          </cell>
          <cell r="B357" t="str">
            <v>ΠΕΤΡΟΣ ΟΙΚΟΝΟΜΟΥ</v>
          </cell>
        </row>
        <row r="358">
          <cell r="A358">
            <v>500084</v>
          </cell>
          <cell r="B358" t="str">
            <v>ΑΠΟΣΤΟΛΟΣ ΟΙΚΟΝΟΜΟΥ</v>
          </cell>
        </row>
        <row r="359">
          <cell r="A359">
            <v>500085</v>
          </cell>
          <cell r="B359" t="str">
            <v>ΓΙΑΝΝΗΣ ΟΙΚΟΝΟΜΟΥ</v>
          </cell>
        </row>
        <row r="360">
          <cell r="A360">
            <v>500086</v>
          </cell>
          <cell r="B360" t="str">
            <v>ΑΝΤΩΝΗΣ ΟΙΚΟΝΟΜΟΥ</v>
          </cell>
        </row>
        <row r="361">
          <cell r="A361">
            <v>500087</v>
          </cell>
          <cell r="B361" t="str">
            <v>ΜΙΧΑΛΗΣ ΟΙΚΟΝΟΜΟΥ</v>
          </cell>
        </row>
        <row r="362">
          <cell r="A362">
            <v>500088</v>
          </cell>
          <cell r="B362" t="str">
            <v>ΘΕΟΔΩΡΟΣ ΟΙΚΟΝΟΜΟΥ</v>
          </cell>
        </row>
        <row r="363">
          <cell r="A363">
            <v>500089</v>
          </cell>
          <cell r="B363" t="str">
            <v>ΒΑΓΓΕΛΗΣ ΟΙΚΟΝΟΜΟΥ</v>
          </cell>
        </row>
        <row r="364">
          <cell r="A364">
            <v>500090</v>
          </cell>
          <cell r="B364" t="str">
            <v>ΔΗΜΗΤΡΗΣ ΚΑΡΡΑΣ</v>
          </cell>
        </row>
        <row r="365">
          <cell r="A365">
            <v>500091</v>
          </cell>
          <cell r="B365" t="str">
            <v>ΝΙΚΟΣ ΚΑΡΡΑΣ</v>
          </cell>
        </row>
        <row r="366">
          <cell r="A366">
            <v>500092</v>
          </cell>
          <cell r="B366" t="str">
            <v>ΓΙΩΡΓΟΣ ΚΑΡΡΑΣ</v>
          </cell>
        </row>
        <row r="367">
          <cell r="A367">
            <v>500093</v>
          </cell>
          <cell r="B367" t="str">
            <v>ΠΕΤΡΟΣ ΚΑΡΡΑΣ</v>
          </cell>
        </row>
        <row r="368">
          <cell r="A368">
            <v>500094</v>
          </cell>
          <cell r="B368" t="str">
            <v>ΑΠΟΣΤΟΛΟΣ ΚΑΡΡΑΣ</v>
          </cell>
        </row>
        <row r="369">
          <cell r="A369">
            <v>500095</v>
          </cell>
          <cell r="B369" t="str">
            <v>ΓΙΑΝΝΗΣ ΚΑΡΡΑΣ</v>
          </cell>
        </row>
        <row r="370">
          <cell r="A370">
            <v>500096</v>
          </cell>
          <cell r="B370" t="str">
            <v>ΑΝΤΩΝΗΣ ΚΑΡΡΑΣ</v>
          </cell>
        </row>
        <row r="371">
          <cell r="A371">
            <v>500097</v>
          </cell>
          <cell r="B371" t="str">
            <v>ΜΙΧΑΛΗΣ ΚΑΡΡΑΣ</v>
          </cell>
        </row>
        <row r="372">
          <cell r="A372">
            <v>500098</v>
          </cell>
          <cell r="B372" t="str">
            <v>ΘΕΟΔΩΡΟΣ ΚΑΡΡΑΣ</v>
          </cell>
        </row>
        <row r="373">
          <cell r="A373">
            <v>500099</v>
          </cell>
          <cell r="B373" t="str">
            <v>ΒΑΓΓΕΛΗΣ ΚΑΡΡΑΣ</v>
          </cell>
        </row>
        <row r="374">
          <cell r="A374">
            <v>5002</v>
          </cell>
          <cell r="B374" t="str">
            <v>ΕΛΛΗΝΙΚΟ ΔΗΜΟΣΙΟ</v>
          </cell>
        </row>
        <row r="375">
          <cell r="A375">
            <v>51</v>
          </cell>
          <cell r="B375" t="str">
            <v>ΓΡΑΜΜΑΤΙΑ ΠΛΗΡΩΤΕΑ</v>
          </cell>
        </row>
        <row r="376">
          <cell r="A376">
            <v>52</v>
          </cell>
          <cell r="B376" t="str">
            <v>ΤΡΑΠΕΖΕΣ ΛΟΓΑΡΙΑΣΜΟΙ ΒΡΑΧΥΠΡΟΘΕΣΜΩΝ ΥΠΟΧΡΕΩΣΕΩΝ</v>
          </cell>
        </row>
        <row r="377">
          <cell r="A377">
            <v>5200</v>
          </cell>
          <cell r="B377" t="str">
            <v>ΤΡΑΠΕΖΑ ΛΑΙΚΗ</v>
          </cell>
        </row>
        <row r="378">
          <cell r="A378">
            <v>520000</v>
          </cell>
          <cell r="B378" t="str">
            <v>ΛΑΙΚΗ ΤΡΑΠΕΖΑ-Λ/ΜΟΣ 22/33/44</v>
          </cell>
        </row>
        <row r="379">
          <cell r="A379">
            <v>5201</v>
          </cell>
          <cell r="B379" t="str">
            <v>ΤΡΑΠΕΖΑ ΠΙΣΤΕΩΣ</v>
          </cell>
        </row>
        <row r="380">
          <cell r="A380">
            <v>520100</v>
          </cell>
          <cell r="B380" t="str">
            <v>ΤΡΑΠΕΖΑ ΠΙΣΤΕΩΣ Λ/ΜΟΣ 33/44</v>
          </cell>
        </row>
        <row r="381">
          <cell r="A381">
            <v>53</v>
          </cell>
          <cell r="B381" t="str">
            <v>ΠΙΣΤΩΤΕΣ ΔΙΑΦΟΡΟΙ</v>
          </cell>
        </row>
        <row r="382">
          <cell r="A382">
            <v>5300</v>
          </cell>
          <cell r="B382" t="str">
            <v>ΑΠΟΔΟΧΕΣ ΠΡΟΣΩΠΙΚΟΥ ΠΛΗΡΩΤΕΕΣ</v>
          </cell>
        </row>
        <row r="383">
          <cell r="A383">
            <v>530000</v>
          </cell>
          <cell r="B383" t="str">
            <v>ΑΠΟΔΟΧΕΣ ΕΜΜΙΣΘΩΝ ΠΛΗΡΩΤΕΕΣ</v>
          </cell>
        </row>
        <row r="384">
          <cell r="A384">
            <v>530010</v>
          </cell>
          <cell r="B384" t="str">
            <v>ΑΠΟΔΟΧΕΣ ΕΜΜΙΣΘΩΝ ΠΛΗΡΩΤΕΕΣ ΥΠΟΚΑΤΑΣΤΗΜΑΤΟΣ</v>
          </cell>
        </row>
        <row r="385">
          <cell r="A385">
            <v>5390</v>
          </cell>
          <cell r="B385" t="str">
            <v>ΕΠΙΤΑΓΕΣ ΠΛΗΡΩΤΕΕΣ</v>
          </cell>
        </row>
        <row r="386">
          <cell r="A386">
            <v>539000</v>
          </cell>
          <cell r="B386" t="str">
            <v>ΕΠΙΤΑΓΕΣ ΠΛΗΡΩΤΕΕΣ ΤΡΑΠΕΖΑ ΠΙΣΤΕΩΣ</v>
          </cell>
        </row>
        <row r="387">
          <cell r="A387">
            <v>539001</v>
          </cell>
          <cell r="B387" t="str">
            <v>ΕΠΙΤΑΓΕΣ ΠΛΗΡΩΤΕΕΣ ΛΑΙΚΗ ΤΡΑΠΕΖΑ</v>
          </cell>
        </row>
        <row r="388">
          <cell r="A388">
            <v>54</v>
          </cell>
          <cell r="B388" t="str">
            <v>ΥΠΟΧΡΕΩΣΕΙΣ ΑΠΟ ΦΟΡΟΥΣ-ΤΕΛΗ</v>
          </cell>
        </row>
        <row r="389">
          <cell r="A389">
            <v>5400</v>
          </cell>
          <cell r="B389" t="str">
            <v>ΦΠΑ</v>
          </cell>
        </row>
        <row r="390">
          <cell r="A390">
            <v>540020</v>
          </cell>
          <cell r="B390" t="str">
            <v>ΦΠΑ ΕΙΣΡΟΩΝ-ΑΓΟΡΕΣ ΕΜΠ/ΤΩΝ</v>
          </cell>
        </row>
        <row r="391">
          <cell r="A391">
            <v>540024</v>
          </cell>
          <cell r="B391" t="str">
            <v>ΦΠΑ ΕΙΣΡΟΩΝ-ΑΓΟΡΕΣ ΥΛΙΚΩΝ ΣΥΣΚ/Σ</v>
          </cell>
        </row>
        <row r="392">
          <cell r="A392">
            <v>540025</v>
          </cell>
          <cell r="B392" t="str">
            <v>ΦΠΑ ΕΙΣΡΟΩΝ-ΑΓΟΡΕΣ ΑΝΑΛΩΣΙΜΩΝ</v>
          </cell>
        </row>
        <row r="393">
          <cell r="A393">
            <v>540028</v>
          </cell>
          <cell r="B393" t="str">
            <v>ΦΠΑ ΕΙΣΡΟΩΝ-ΑΓΟΡΕΣ ΠΑΓΙΩΝ</v>
          </cell>
        </row>
        <row r="394">
          <cell r="A394">
            <v>540029</v>
          </cell>
          <cell r="B394" t="str">
            <v>ΦΠΑ ΕΙΣΡΟΩΝ-ΔΑΠΑΝΩΝ,ΕΞΟΔΩΝ</v>
          </cell>
        </row>
        <row r="395">
          <cell r="A395">
            <v>540070</v>
          </cell>
          <cell r="B395" t="str">
            <v>ΦΠΑ ΕΚΡΟΩΝ-ΠΩΛΗΣΕΩΝ ΕΜΠ/ΤΩΝ</v>
          </cell>
        </row>
        <row r="396">
          <cell r="A396">
            <v>540099</v>
          </cell>
          <cell r="B396" t="str">
            <v>Λ/ΜΟΣ ΑΠΟΔΟΣΗΣ-ΕΚΚΑΘΑΡΙΣΗΣ ΦΠΑ</v>
          </cell>
        </row>
        <row r="397">
          <cell r="A397">
            <v>5403</v>
          </cell>
          <cell r="B397" t="str">
            <v>ΦΟΡΟΙ - ΤΕΛΗ ΑΜΟΙΒΩΝ ΠΡΟΣΩΠΙΚΟΥ</v>
          </cell>
        </row>
        <row r="398">
          <cell r="A398">
            <v>540300</v>
          </cell>
          <cell r="B398" t="str">
            <v>ΦΜΥ</v>
          </cell>
        </row>
        <row r="399">
          <cell r="A399">
            <v>540302</v>
          </cell>
          <cell r="B399" t="str">
            <v>ΧΜΥ</v>
          </cell>
        </row>
        <row r="400">
          <cell r="A400">
            <v>540306</v>
          </cell>
          <cell r="B400" t="str">
            <v>ΧΑΡΤ/ΜΟ ΑΠΟΖΗΜΙΩΣΕΩΣ ΑΠΟΛΥΟΜΕΝΩΝ</v>
          </cell>
        </row>
        <row r="401">
          <cell r="A401">
            <v>5404</v>
          </cell>
          <cell r="B401" t="str">
            <v>ΦΟΡΟΙ - ΤΕΛΗ ΑΜΟΙΒΩΝ ΤΡΙΤΩΝ</v>
          </cell>
        </row>
        <row r="402">
          <cell r="A402">
            <v>540400</v>
          </cell>
          <cell r="B402" t="str">
            <v>ΦΟΡΟΣ ΑΜΟΙΒΩΝ ΕΛΕΥΘΕΡΩΝ ΕΠΑΓΓΕΛΜΑΤΙΩΝ</v>
          </cell>
        </row>
        <row r="403">
          <cell r="A403">
            <v>5407</v>
          </cell>
          <cell r="B403" t="str">
            <v>ΦΟΡΟΣ ΕΙΣ/ΤΟΣ ΦΟΡΟΛ/ΤΕΩΝ ΚΕΡΔΩΝ</v>
          </cell>
        </row>
        <row r="404">
          <cell r="A404">
            <v>540700</v>
          </cell>
          <cell r="B404" t="str">
            <v>ΦΟΡΟΣ ΕΙΣ/ΤΟΣ ΦΟΡΟΛ/ΤΕΩΝ ΚΕΡΔΩΝ ΕΠΕ</v>
          </cell>
        </row>
        <row r="405">
          <cell r="A405">
            <v>55</v>
          </cell>
          <cell r="B405" t="str">
            <v>ΑΣΦΑΛΙΣΤΙΚΟΙ ΟΡΓΑΝΙΣΜΟΙ</v>
          </cell>
        </row>
        <row r="406">
          <cell r="A406">
            <v>5500</v>
          </cell>
          <cell r="B406" t="str">
            <v>ΙΚΑ</v>
          </cell>
        </row>
        <row r="407">
          <cell r="A407">
            <v>550000</v>
          </cell>
          <cell r="B407" t="str">
            <v>ΙΚΑ Λ/ΜΟΣ ΤΡΕΧΟΥΣΑΣ ΚΙΝΗΣΗΣ</v>
          </cell>
        </row>
        <row r="408">
          <cell r="A408">
            <v>5501</v>
          </cell>
          <cell r="B408" t="str">
            <v>ΛΟΙΠΑ ΤΑΜΕΙΑ ΚΥΡΙΑΣ ΑΣΦΑΛΙΣΗΣ</v>
          </cell>
        </row>
        <row r="409">
          <cell r="A409">
            <v>550100</v>
          </cell>
          <cell r="B409" t="str">
            <v>Λ/ΜΟΣ ΕΙΣΦΟΡΑΣ ΤΕΑΥΕΚ</v>
          </cell>
        </row>
        <row r="410">
          <cell r="A410">
            <v>550101</v>
          </cell>
          <cell r="B410" t="str">
            <v>Λ/ΜΟΣ ΕΙΣΦΟΡΑΣ ΤΕΑΥΕΚ ΥΠΟΚΑΤΑΣΤΗΜΑΤΟΣ</v>
          </cell>
        </row>
        <row r="411">
          <cell r="A411">
            <v>60</v>
          </cell>
          <cell r="B411" t="str">
            <v>ΟΡΓΑΝΙΚΑ ΕΞΟΔΑ ΚΑΤΑ ΕΙΔΟΣ</v>
          </cell>
        </row>
        <row r="412">
          <cell r="A412">
            <v>6000</v>
          </cell>
          <cell r="B412" t="str">
            <v>ΑΜΟΙΒΕΣ ΕΜΜΙΣΘΟΥ ΠΡΟΣΩΠΙΚΟΥ</v>
          </cell>
        </row>
        <row r="413">
          <cell r="A413">
            <v>600000</v>
          </cell>
          <cell r="B413" t="str">
            <v>ΤΑΚΤΙΚΕΣ ΑΠΟΔΟΧΕΣ ΕΜΜΙΣΘΟΥ ΠΡΟΣΩΠΙΚΟΥ</v>
          </cell>
        </row>
        <row r="414">
          <cell r="A414">
            <v>600001</v>
          </cell>
          <cell r="B414" t="str">
            <v>ΤΑΚΤΙΚΕΣ ΑΠΟΔΟΧΕΣ ΕΜΜΙΣΘΟΥ ΠΡΟΣΩΠΙΚΟΥ ΥΠΟΚ/ΤΟΣ</v>
          </cell>
        </row>
        <row r="415">
          <cell r="A415">
            <v>600003</v>
          </cell>
          <cell r="B415" t="str">
            <v>ΕΠΙΔΟΜΑΤΑ ΕΟΡΤΩΝ</v>
          </cell>
        </row>
        <row r="416">
          <cell r="A416">
            <v>600004</v>
          </cell>
          <cell r="B416" t="str">
            <v>ΕΠΙΔΟΜΑΤΑ ΕΟΡΤΩΝ ΥΠΟΚΑΤΑΣΤΗΜΑΤΟΣ</v>
          </cell>
        </row>
        <row r="417">
          <cell r="A417">
            <v>600007</v>
          </cell>
          <cell r="B417" t="str">
            <v>ΕΠΙΔΟΜΑΤΑ ΚΑΝΟΝΙΚΗΣ ΑΔΕΙΑΣ</v>
          </cell>
        </row>
        <row r="418">
          <cell r="A418">
            <v>600008</v>
          </cell>
          <cell r="B418" t="str">
            <v>ΑΠΟΖΗΜΙΩΣΕΙΣ ΜΗ ΧΟΡΗΓΟΥΜΕΝΩΝ ΑΔΕΙΩΝ</v>
          </cell>
        </row>
        <row r="419">
          <cell r="A419">
            <v>600017</v>
          </cell>
          <cell r="B419" t="str">
            <v>ΕΠΙΔΟΜΑΤΑ ΚΑΝΟΝΙΚΗΣ ΑΔΕΙΑΣ ΥΠΟΚ/ΤΟΣ</v>
          </cell>
        </row>
        <row r="420">
          <cell r="A420">
            <v>600018</v>
          </cell>
          <cell r="B420" t="str">
            <v>ΑΠΟΖΗΜΙΩΣΕΙΣ ΜΗ ΧΟΡΗΓΟΥΜΕΝΩΝ ΑΔΕΙΩΝ ΥΠΟΚ/ΤΟΣ</v>
          </cell>
        </row>
        <row r="421">
          <cell r="A421">
            <v>6001</v>
          </cell>
          <cell r="B421" t="str">
            <v>ΑΜΟΙΒΕΣ ΗΜΕΡΟΜΙΣΘΙΟΥ ΠΡΟΣΩΠΙΚΟΥ</v>
          </cell>
        </row>
        <row r="422">
          <cell r="A422">
            <v>600100</v>
          </cell>
          <cell r="B422" t="str">
            <v>ΤΑΚΤΙΚΕΣ ΑΠΟΔΟΧΕΣ ΗΜΕΡΟΜΙΣΘΙΟΥ ΠΡΟΣΩΠΙΚΟΥ</v>
          </cell>
        </row>
        <row r="423">
          <cell r="A423">
            <v>600103</v>
          </cell>
          <cell r="B423" t="str">
            <v>ΕΠΙΔΟΜΑΤΑ ΕΟΡΤΩΝ</v>
          </cell>
        </row>
        <row r="424">
          <cell r="A424">
            <v>600107</v>
          </cell>
          <cell r="B424" t="str">
            <v>ΕΠΙΔΟΜΑΤΑ ΚΑΝΟΝΙΚΗΣ ΑΔΕΙΑΣ</v>
          </cell>
        </row>
        <row r="425">
          <cell r="A425">
            <v>600108</v>
          </cell>
          <cell r="B425" t="str">
            <v>ΑΠΟΖΗΜΙΩΣΕΙΣ ΜΗ ΧΟΡΗΓΟΥΜΕΝΩΝ ΑΔΕΙΩΝ</v>
          </cell>
        </row>
        <row r="426">
          <cell r="A426">
            <v>6003</v>
          </cell>
          <cell r="B426" t="str">
            <v>ΕΡΓΟΔΟΤΙΚΕΣ ΕΙΣΦΟΡΕΣ &amp; ΕΠΙΒΑΡΥΝΣΕΙΣ ΕΜΜΙΣΘΩΝ</v>
          </cell>
        </row>
        <row r="427">
          <cell r="A427">
            <v>600300</v>
          </cell>
          <cell r="B427" t="str">
            <v>ΕΡΓΟΔΟΤΙΚΕΣ ΕΙΣΦΟΡΕΣ ΙΚΑ ΜΙΣΘΩΤΩΝ</v>
          </cell>
        </row>
        <row r="428">
          <cell r="A428">
            <v>600301</v>
          </cell>
          <cell r="B428" t="str">
            <v>ΕΡΓΟΔΟΤΙΚΕΣ ΕΙΣΦΟΡΕΣ ΛΟΙΠΩΝ ΤΑΜΕΙΩΝ ΜΙΣΘΩΤΩΝ</v>
          </cell>
        </row>
        <row r="429">
          <cell r="A429">
            <v>600302</v>
          </cell>
          <cell r="B429" t="str">
            <v>ΕΡΓΟΔΟΤΙΚΕΣ ΕΙΣΦΟΡΕΣ ΙΚΑ ΜΙΣΘΩΤΩΝ ΥΠΟΚ/ΤΟΣ</v>
          </cell>
        </row>
        <row r="430">
          <cell r="A430">
            <v>600303</v>
          </cell>
          <cell r="B430" t="str">
            <v>ΕΡΓΟΔΟΤΙΚΕΣ ΕΙΣΦΟΡΕΣ ΛΟΙΠΩΝ ΤΑΜΕΙΩΝ ΜΙΣΘΩΤΩΝ ΥΠΟΚ/ΤΟΣ</v>
          </cell>
        </row>
        <row r="431">
          <cell r="A431">
            <v>600304</v>
          </cell>
          <cell r="B431" t="str">
            <v>ΧΑΡΤΟΣΗΜΟ ΜΙΣΘΟΔΟΣΙΑΣ ΕΜΜΙΣΘΩΝ</v>
          </cell>
        </row>
        <row r="432">
          <cell r="A432">
            <v>6004</v>
          </cell>
          <cell r="B432" t="str">
            <v>ΕΡΓΟΔΟΤΙΚΕΣ ΕΙΣΦΟΡΕΣ &amp; ΕΠΙΒΑΡΥΝΣΕΙΣ ΗΜΕΡΟΜΙΣΘΙΩΝ</v>
          </cell>
        </row>
        <row r="433">
          <cell r="A433">
            <v>600400</v>
          </cell>
          <cell r="B433" t="str">
            <v>ΕΡΓΟΔΟΤΙΚΕΣ ΕΙΣΦΟΡΕΣ ΙΚΑ ΗΜΕΡΟΜΙΣΘΙΩΝ</v>
          </cell>
        </row>
        <row r="434">
          <cell r="A434">
            <v>600401</v>
          </cell>
          <cell r="B434" t="str">
            <v>ΧΑΡΤΟΣΗΜΟ ΜΙΣΘΟΔΟΣΙΑΣ ΗΜΕΡΟΜΙΣΘΙΩΝ</v>
          </cell>
        </row>
        <row r="435">
          <cell r="A435">
            <v>6005</v>
          </cell>
          <cell r="B435" t="str">
            <v>ΑΠΟΖΗΜΙΩΣΕΙΣ ΑΠΟΛΥΣΕΩΣ</v>
          </cell>
        </row>
        <row r="436">
          <cell r="A436">
            <v>600500</v>
          </cell>
          <cell r="B436" t="str">
            <v>ΑΠΟΖΗΜΙΩΣΕΙΣ ΕΜΜΙΣΘΟΥ ΠΡΟΣΩΠΙΚΟΥ</v>
          </cell>
        </row>
        <row r="437">
          <cell r="A437">
            <v>61</v>
          </cell>
          <cell r="B437" t="str">
            <v>ΑΜΟΙΒΕΣ ΚΑΙ ΕΞΟΔΑ ΤΡΙΤΩΝ</v>
          </cell>
        </row>
        <row r="438">
          <cell r="A438">
            <v>6100</v>
          </cell>
          <cell r="B438" t="str">
            <v>ΑΜΟΙΒΕΣ ΚΑΙ ΕΞΟΔΑ ΕΛΕΥΘΕΡΩΝ ΕΠΑΓΓΕΛΜΑΤΙΩΝ</v>
          </cell>
        </row>
        <row r="439">
          <cell r="A439">
            <v>610000</v>
          </cell>
          <cell r="B439" t="str">
            <v>ΑΜΟΙΒΕΣ ΔΙΚΗΓΟΡΩΝ</v>
          </cell>
        </row>
        <row r="440">
          <cell r="A440">
            <v>610006</v>
          </cell>
          <cell r="B440" t="str">
            <v>ΑΜΟΙΒΕΣ ΛΟΓΙΣΤΩΝ</v>
          </cell>
        </row>
        <row r="441">
          <cell r="A441">
            <v>610099</v>
          </cell>
          <cell r="B441" t="str">
            <v>ΑΜΟΙΒΕΣ ΛΟΙΠΩΝ ΕΛΕΥΘΕΡΩΝ ΕΠΑΓΓΕΛΜΑΤΙΩΝ</v>
          </cell>
        </row>
        <row r="442">
          <cell r="A442">
            <v>6102</v>
          </cell>
          <cell r="B442" t="str">
            <v>ΛΟΙΠΕΣ ΠΡΟΜΗΘΕΙΕΣ ΤΡΙΤΩΝ</v>
          </cell>
        </row>
        <row r="443">
          <cell r="A443">
            <v>610201</v>
          </cell>
          <cell r="B443" t="str">
            <v>ΠΡΟΜΗΘΕΙΕΣ ΓΙΑ ΠΩΛΗΣΕΙΣ</v>
          </cell>
        </row>
        <row r="444">
          <cell r="A444">
            <v>6103</v>
          </cell>
          <cell r="B444" t="str">
            <v>ΕΠΕΞΕΡΓΑΣΙΕΣ ΑΠΟ ΤΡΙΤΟΥΣ</v>
          </cell>
        </row>
        <row r="445">
          <cell r="A445">
            <v>610301</v>
          </cell>
          <cell r="B445" t="str">
            <v>ΑΜΟΙΒΕΣ ΜΗΧΑΝΟΓΡΑΦΙΚΗΣ ΕΠΕΞΕΡΓΑΣΙΑΣ</v>
          </cell>
        </row>
        <row r="446">
          <cell r="A446">
            <v>610302</v>
          </cell>
          <cell r="B446" t="str">
            <v>ΑΜΟΙΒΕΣ ΕΠΕΞΕΡΓΑΣΙΑΣ ΤΗΛΕΟΠΤΙΚΩΝ ΠΑΡΑΓΩΓΩΝ</v>
          </cell>
        </row>
        <row r="447">
          <cell r="A447">
            <v>610311</v>
          </cell>
          <cell r="B447" t="str">
            <v>ΑΜΟΙΒΕΣ ΜΗΧΑΝΟΓΡΑΦΙΚΗΣ ΕΠΕΞΕΡΓΑΣΙΑΣ ΥΠΟΚ/ΤΟΣ</v>
          </cell>
        </row>
        <row r="448">
          <cell r="A448">
            <v>62</v>
          </cell>
          <cell r="B448" t="str">
            <v>ΠΑΡΟΧΕΣ ΤΡΙΤΩΝ</v>
          </cell>
        </row>
        <row r="449">
          <cell r="A449">
            <v>6200</v>
          </cell>
          <cell r="B449" t="str">
            <v>ΗΛΕΚΤΡΙΚΟ ΡΕΥΜΑ ΠΑΡΑΓΩΓΗΣ</v>
          </cell>
        </row>
        <row r="450">
          <cell r="A450">
            <v>6202</v>
          </cell>
          <cell r="B450" t="str">
            <v>ΥΔΡΕΥΣΗ ΠΑΡΑΓΩΓΙΚΗΣ ΔΙΑΔΙΚΑΣΙΑΣ</v>
          </cell>
        </row>
        <row r="451">
          <cell r="A451">
            <v>6203</v>
          </cell>
          <cell r="B451" t="str">
            <v>ΤΗΛΕΠΙΚΟΙΝΩΝΙΕΣ</v>
          </cell>
        </row>
        <row r="452">
          <cell r="A452">
            <v>620300</v>
          </cell>
          <cell r="B452" t="str">
            <v>ΤΗΛΕΦΩΝΙΚΑ-ΤΗΛΕΓΡΑΦΙΚΑ</v>
          </cell>
        </row>
        <row r="453">
          <cell r="A453">
            <v>620302</v>
          </cell>
          <cell r="B453" t="str">
            <v>ΤΑΧΥΔΡΟΜΙΚΑ</v>
          </cell>
        </row>
        <row r="454">
          <cell r="A454">
            <v>620303</v>
          </cell>
          <cell r="B454" t="str">
            <v>ΔΙΑΦΟΡΑ ΕΞΟΔΑ ΤΗΛΕΠΙΚΟΙΝΩΝΙΩΝ ΜΕ 18%</v>
          </cell>
        </row>
        <row r="455">
          <cell r="A455">
            <v>6204</v>
          </cell>
          <cell r="B455" t="str">
            <v>ΕΝΟΙΚΙΑ</v>
          </cell>
        </row>
        <row r="456">
          <cell r="A456">
            <v>620401</v>
          </cell>
          <cell r="B456" t="str">
            <v>ΕΝΟΙΚΙΑ ΚΤΙΡΙΩΝ ΚΕΝΤΡΙΚΟΥ</v>
          </cell>
        </row>
        <row r="457">
          <cell r="A457">
            <v>620402</v>
          </cell>
          <cell r="B457" t="str">
            <v>ΕΝΟΙΚΙΑ ΚΤΙΡΙΩΝ ΥΠΟΚ/ΤΟΣ</v>
          </cell>
        </row>
        <row r="458">
          <cell r="A458">
            <v>620409</v>
          </cell>
          <cell r="B458" t="str">
            <v>ΕΝΟΙΚΙΑ ΤΗΛΕΟΠΤΙΚΟΥ ΧΡΟΝΟΥ</v>
          </cell>
        </row>
        <row r="459">
          <cell r="A459">
            <v>6205</v>
          </cell>
          <cell r="B459" t="str">
            <v>ΑΣΦΑΛΙΣΤΡΑ</v>
          </cell>
        </row>
        <row r="460">
          <cell r="A460">
            <v>620500</v>
          </cell>
          <cell r="B460" t="str">
            <v>ΑΣΦΑΛΙΣΤΡΑ ΠΥΡΟΣ</v>
          </cell>
        </row>
        <row r="461">
          <cell r="A461">
            <v>620501</v>
          </cell>
          <cell r="B461" t="str">
            <v>ΑΣΦΑΛΙΣΤΡΑ ΜΕΤΑΦΟΡΙΚΩΝ ΜΕΣΩΝ</v>
          </cell>
        </row>
        <row r="462">
          <cell r="A462">
            <v>6207</v>
          </cell>
          <cell r="B462" t="str">
            <v>ΕΠΙΣΚΕΥΕΣ ΚΑΙ ΣΥΝΤΗΡΗΣΕΙΣ</v>
          </cell>
        </row>
        <row r="463">
          <cell r="A463">
            <v>620701</v>
          </cell>
          <cell r="B463" t="str">
            <v>ΕΠΙΣΚΕΥΕΣ ΚΑΙ ΣΥΝΤΗΡΗΣΕΙΣ ΚΤΙΡΙΩΝ-ΕΓΚΑΤ/ΣΕΩΝ</v>
          </cell>
        </row>
        <row r="464">
          <cell r="A464">
            <v>620702</v>
          </cell>
          <cell r="B464" t="str">
            <v>ΕΠΙΣΚΕΥΕΣ ΚΑΙ ΣΥΝΤΗΡΗΣΕΙΣ ΜΗΧΑΝΗΜΑΤΩΝ</v>
          </cell>
        </row>
        <row r="465">
          <cell r="A465">
            <v>620703</v>
          </cell>
          <cell r="B465" t="str">
            <v>ΕΠΙΣΚΕΥΕΣ ΚΑΙ ΣΥΝΤΗΡΗΣΕΙΣ ΜΕΤΑΦΟΡΙΚΩΝ ΜΕΣΩΝ</v>
          </cell>
        </row>
        <row r="466">
          <cell r="A466">
            <v>620704</v>
          </cell>
          <cell r="B466" t="str">
            <v>ΕΠΙΣΚΕΥΕΣ ΚΑΙ ΣΥΝΤΗΡΗΣΕΙΣ ΕΠΙΠΛΩΝ</v>
          </cell>
        </row>
        <row r="467">
          <cell r="A467">
            <v>620714</v>
          </cell>
          <cell r="B467" t="str">
            <v>ΕΠΙΣΚΕΥΕΣ ΚΑΙ ΣΥΝΤΗΡΗΣΕΙΣ ΕΠΙΠΛΩΝ ΥΠΟΚ/ΤΟΣ</v>
          </cell>
        </row>
        <row r="468">
          <cell r="A468">
            <v>6298</v>
          </cell>
          <cell r="B468" t="str">
            <v>ΛΟΙΠΕΣ ΠΑΡΟΧΕΣ ΤΡΙΤΩΝ</v>
          </cell>
        </row>
        <row r="469">
          <cell r="A469">
            <v>629800</v>
          </cell>
          <cell r="B469" t="str">
            <v>ΚΟΙΝΟΧΡΗΣΤΑ</v>
          </cell>
        </row>
        <row r="470">
          <cell r="A470">
            <v>63</v>
          </cell>
          <cell r="B470" t="str">
            <v>ΦΟΡΟΙ-ΤΕΛΗ</v>
          </cell>
        </row>
        <row r="471">
          <cell r="A471">
            <v>6300</v>
          </cell>
          <cell r="B471" t="str">
            <v>ΦΟΡΟΣ ΕΙΣΟΔΗΜΑΤΟΣ</v>
          </cell>
        </row>
        <row r="472">
          <cell r="A472">
            <v>6303</v>
          </cell>
          <cell r="B472" t="str">
            <v>ΦΟΡΟΙ-ΤΕΛΗ ΚΥΚΛΟΦΟΡΙΑΣ ΜΕΤΑΦ.ΜΕΣΩΝ</v>
          </cell>
        </row>
        <row r="473">
          <cell r="A473">
            <v>630301</v>
          </cell>
          <cell r="B473" t="str">
            <v>ΦΟΡΟΙ-ΤΕΛΗ ΚΥΚΛΟΦΟΡΙΑΣ ΦΟΡΤΗΓΩΝ ΑΥΤ/ΤΩΝ</v>
          </cell>
        </row>
        <row r="474">
          <cell r="A474">
            <v>6304</v>
          </cell>
          <cell r="B474" t="str">
            <v>ΔΗΜΟΤΙΚΟΙ ΦΟΡΟΙ-ΤΕΛΗ</v>
          </cell>
        </row>
        <row r="475">
          <cell r="A475">
            <v>630400</v>
          </cell>
          <cell r="B475" t="str">
            <v>ΔΗΜΟΤΙΚΑ ΤΕΛΗ ΚΑΘΑΡ.-ΦΩΤΙΣΜΟΥ</v>
          </cell>
        </row>
        <row r="476">
          <cell r="A476">
            <v>6398</v>
          </cell>
          <cell r="B476" t="str">
            <v>ΔΙΑΦΟΡΟΙ ΦΟΡΟΙ-ΤΕΛΗ</v>
          </cell>
        </row>
        <row r="477">
          <cell r="A477">
            <v>639800</v>
          </cell>
          <cell r="B477" t="str">
            <v>ΧΑΡΤΟΣΗΜΟ ΜΙΣΘΩΜΑΤΩΝ</v>
          </cell>
        </row>
        <row r="478">
          <cell r="A478">
            <v>639808</v>
          </cell>
          <cell r="B478" t="str">
            <v>ΦΠΑ ΕΚΠΙΠΤΟΜΕΝΟΣ ΣΤΗΝ ΦΟΡΟΛΟΓΙΑ ΕΙΣΟΔΗΜΑΤΟΣ</v>
          </cell>
        </row>
        <row r="479">
          <cell r="A479">
            <v>64</v>
          </cell>
          <cell r="B479" t="str">
            <v>ΔΙΑΦΟΡΑ ΕΞΟΔΑ</v>
          </cell>
        </row>
        <row r="480">
          <cell r="A480">
            <v>6400</v>
          </cell>
          <cell r="B480" t="str">
            <v>ΕΞΟΔΑ ΜΕΤΑΦΟΡΩΝ</v>
          </cell>
        </row>
        <row r="481">
          <cell r="A481">
            <v>640000</v>
          </cell>
          <cell r="B481" t="str">
            <v>ΕΞΟΔΑ ΚΙΝΗΣΗΣ ΜΕΤΑΦΟΡΩΝ ΜΕ ΙΔΙΑ ΜΕΤΑΦ.ΜΕΣΑ</v>
          </cell>
        </row>
        <row r="482">
          <cell r="A482">
            <v>640001</v>
          </cell>
          <cell r="B482" t="str">
            <v>ΕΞΟΔΑ ΚΙΝΗΣΗΣ ΜΕΤΑΦΟΡΩΝ ΑΠΑΛΛΑΣΟΜΕΝΩΝ ΦΠΑ</v>
          </cell>
        </row>
        <row r="483">
          <cell r="A483">
            <v>640003</v>
          </cell>
          <cell r="B483" t="str">
            <v>ΕΞΟΔΑ ΜΕΤΑΦΟΡΙΚΩΝ ΜΕ ΜΕΣΑ ΤΡΙΤΩΝ</v>
          </cell>
        </row>
        <row r="484">
          <cell r="A484">
            <v>6401</v>
          </cell>
          <cell r="B484" t="str">
            <v>ΕΞΟΔΑ ΤΑΞΙΔΙΩΝ</v>
          </cell>
        </row>
        <row r="485">
          <cell r="A485">
            <v>640100</v>
          </cell>
          <cell r="B485" t="str">
            <v>ΕΞΟΔΑ ΤΑΞΙΔΙΩΝ ΕΞΩΤΕΡΙΚΟΥ</v>
          </cell>
        </row>
        <row r="486">
          <cell r="A486">
            <v>640101</v>
          </cell>
          <cell r="B486" t="str">
            <v>ΕΞΟΔΑ ΤΑΞΙΔΙΩΝ ΕΣΩΤΕΡΙΚΟΥ</v>
          </cell>
        </row>
        <row r="487">
          <cell r="A487">
            <v>6402</v>
          </cell>
          <cell r="B487" t="str">
            <v>ΕΞΟΔΑ ΠΡΟΒΟΛΗΣ ΚΑΙ ΔΙΑΦΗΜΙΣΗΣ</v>
          </cell>
        </row>
        <row r="488">
          <cell r="A488">
            <v>640200</v>
          </cell>
          <cell r="B488" t="str">
            <v>ΕΞΟΔΑ ΠΡΟΒΟΛΗΣ ΚΑΙ ΔΙΑΦΗΜΙΣΗΣ</v>
          </cell>
        </row>
        <row r="489">
          <cell r="A489">
            <v>6405</v>
          </cell>
          <cell r="B489" t="str">
            <v>ΣΥΝΔΡΟΜΕΣ - ΕΙΣΦΟΡΕΣ</v>
          </cell>
        </row>
        <row r="490">
          <cell r="A490">
            <v>640501</v>
          </cell>
          <cell r="B490" t="str">
            <v>ΣΥΝΔΡΟΜΕΣ - ΕΙΣΦΟΡΕΣ ΣΕ ΕΠΑΓΓΕΛΜΑΤΙΚΟΥΣ ΟΡΓ/ΜΟΥΣ</v>
          </cell>
        </row>
        <row r="491">
          <cell r="A491">
            <v>6407</v>
          </cell>
          <cell r="B491" t="str">
            <v>ΕΝΤΥΠΑ ΚΑΙ ΓΡΑΦΙΚΗ ΥΛΗ</v>
          </cell>
        </row>
        <row r="492">
          <cell r="A492">
            <v>640700</v>
          </cell>
          <cell r="B492" t="str">
            <v>ΕΝΤΥΠΑ ΚΑΙ ΓΡΑΦΙΚΗ ΥΛΗ</v>
          </cell>
        </row>
        <row r="493">
          <cell r="A493">
            <v>640703</v>
          </cell>
          <cell r="B493" t="str">
            <v>ΓΡΑΦΙΚΗ ΥΛΗ ΚΑΙ ΛΟΙΠΑ ΥΛΙΚΑ ΓΡΑΦΕΙΟΥ</v>
          </cell>
        </row>
        <row r="494">
          <cell r="A494">
            <v>640713</v>
          </cell>
          <cell r="B494" t="str">
            <v>ΕΝΤΥΠΑ ΚΑΙ ΓΡΑΦΙΚΗ ΥΛΗ ΥΠΟΚΑΤΑΣΤΗΜΑΤΟΣ</v>
          </cell>
        </row>
        <row r="495">
          <cell r="A495">
            <v>6408</v>
          </cell>
          <cell r="B495" t="str">
            <v>ΥΛΙΚΑ ΑΜΕΣΗΣ ΑΝΑΛΩΣΗΣ</v>
          </cell>
        </row>
        <row r="496">
          <cell r="A496">
            <v>640800</v>
          </cell>
          <cell r="B496" t="str">
            <v>ΚΑΥΣΙΜΑ ΚΑΙ ΛΟΙΠΑ ΥΛΙΚΑ ΘΕΡΜΑΝΣΗΣ</v>
          </cell>
        </row>
        <row r="497">
          <cell r="A497">
            <v>640801</v>
          </cell>
          <cell r="B497" t="str">
            <v>ΥΛΙΚΑ ΚΑΘΑΡΙΟΤΗΤΑΣ</v>
          </cell>
        </row>
        <row r="498">
          <cell r="A498">
            <v>6409</v>
          </cell>
          <cell r="B498" t="str">
            <v>ΕΞΟΔΑ ΔΗΜΟΣΙΕΥΣΕΩΝ</v>
          </cell>
        </row>
        <row r="499">
          <cell r="A499">
            <v>640900</v>
          </cell>
          <cell r="B499" t="str">
            <v>ΔΗΜΟΣΙΕΥΣΕΙΣ - ΦΕΚ</v>
          </cell>
        </row>
        <row r="500">
          <cell r="A500">
            <v>65</v>
          </cell>
          <cell r="B500" t="str">
            <v>ΤΟΚΟΙ ΚΑΙ ΣΥΝΑΦΗ ΕΞΟΔΑ</v>
          </cell>
        </row>
        <row r="501">
          <cell r="A501">
            <v>6502</v>
          </cell>
          <cell r="B501" t="str">
            <v>ΠΡΟΜΗΘΕΙΕΣ ΚΑΙ ΕΞΟΔΑ ΤΡΑΠΕΖΩΝ</v>
          </cell>
        </row>
        <row r="502">
          <cell r="A502">
            <v>6506</v>
          </cell>
          <cell r="B502" t="str">
            <v>ΤΟΚΟΙ ΚΑΙ  ΕΞΟΔΑ ΛΟΙΠΩΝ ΒΡΑΧ/Ν ΥΠΟΧΡΕΩΣΕΩΝ</v>
          </cell>
        </row>
        <row r="503">
          <cell r="A503">
            <v>66</v>
          </cell>
          <cell r="B503" t="str">
            <v>ΑΠΟΣΒΕΣΕΙΣ ΠΑΓΙΩΝ</v>
          </cell>
        </row>
        <row r="504">
          <cell r="A504">
            <v>6601</v>
          </cell>
          <cell r="B504" t="str">
            <v>ΑΠΟΣΒΕΣΕΙΣ ΚΤΙΡΙΩΝ</v>
          </cell>
        </row>
        <row r="505">
          <cell r="A505">
            <v>6603</v>
          </cell>
          <cell r="B505" t="str">
            <v>ΑΠΟΣΒΕΣΕΙΣ ΜΕΤΑΦΟΡΙΚΩΝ ΜΕΣΩΝ</v>
          </cell>
        </row>
        <row r="506">
          <cell r="A506">
            <v>660302</v>
          </cell>
          <cell r="B506" t="str">
            <v>ΑΠΟΣΒΕΣΕΙΣ ΦΟΡΤΗΓΩΝ ΑΥΤ/ΤΩΝ</v>
          </cell>
        </row>
        <row r="507">
          <cell r="A507">
            <v>6604</v>
          </cell>
          <cell r="B507" t="str">
            <v>ΑΠΟΣΒΕΣΕΙΣ ΕΠΙΠΛΩΝ-ΛΟΙΠΟΥ ΕΞΟΠΛΙΣΜΟΥ</v>
          </cell>
        </row>
        <row r="508">
          <cell r="A508">
            <v>660400</v>
          </cell>
          <cell r="B508" t="str">
            <v>ΑΠΟΣΒΕΣΕΙΣ ΕΠΙΠΛΩΝ</v>
          </cell>
        </row>
        <row r="509">
          <cell r="A509">
            <v>660402</v>
          </cell>
          <cell r="B509" t="str">
            <v>ΑΠΟΣΒΕΣΕΙΣ ΜΗΧΑΝΩΝ ΓΡΑΦΕΙΟΥ</v>
          </cell>
        </row>
        <row r="510">
          <cell r="A510">
            <v>660403</v>
          </cell>
          <cell r="B510" t="str">
            <v>ΑΠΟΣΒΕΣΕΙΣ Η/Υ</v>
          </cell>
        </row>
        <row r="511">
          <cell r="A511">
            <v>660408</v>
          </cell>
          <cell r="B511" t="str">
            <v>ΑΠΟΣΒΕΣΕΙΣ ΕΞΟΠΛΙΣΜΟΥ ΤΗΛΕΠΙΚΟΙΝΩΝΙΩΝ</v>
          </cell>
        </row>
        <row r="512">
          <cell r="A512">
            <v>68</v>
          </cell>
          <cell r="B512" t="str">
            <v>ΠΡΟΒΛΕΨΕΙΣ ΕΚΜΕΤΑΛΛΕΥΣΗΣ</v>
          </cell>
        </row>
        <row r="513">
          <cell r="A513">
            <v>70</v>
          </cell>
          <cell r="B513" t="str">
            <v>ΠΩΛΗΣΕΙΣ ΕΜΠΟΡΕΥΜΑΤΩΝ</v>
          </cell>
        </row>
        <row r="514">
          <cell r="A514">
            <v>7000</v>
          </cell>
          <cell r="B514" t="str">
            <v>ΠΩΛΗΣΕΙΣ ΕΜΠΟΡΕΥΜΑΤΩΝ ΣΤΟ ΕΣΩΤΕΡΙΚΟ</v>
          </cell>
        </row>
        <row r="515">
          <cell r="A515">
            <v>700000</v>
          </cell>
          <cell r="B515" t="str">
            <v>Λευκό 24</v>
          </cell>
        </row>
        <row r="516">
          <cell r="A516">
            <v>700001</v>
          </cell>
          <cell r="B516" t="str">
            <v>Λευκό 25</v>
          </cell>
        </row>
        <row r="517">
          <cell r="A517">
            <v>700002</v>
          </cell>
          <cell r="B517" t="str">
            <v>Λευκό 26</v>
          </cell>
        </row>
        <row r="518">
          <cell r="A518">
            <v>700003</v>
          </cell>
          <cell r="B518" t="str">
            <v>Λευκό 27</v>
          </cell>
        </row>
        <row r="519">
          <cell r="A519">
            <v>700004</v>
          </cell>
          <cell r="B519" t="str">
            <v>Λευκό 28</v>
          </cell>
        </row>
        <row r="520">
          <cell r="A520">
            <v>700005</v>
          </cell>
          <cell r="B520" t="str">
            <v>Λευκό 29</v>
          </cell>
        </row>
        <row r="521">
          <cell r="A521">
            <v>700006</v>
          </cell>
          <cell r="B521" t="str">
            <v>Λευκό 30</v>
          </cell>
        </row>
        <row r="522">
          <cell r="A522">
            <v>700007</v>
          </cell>
          <cell r="B522" t="str">
            <v>Λευκό 31</v>
          </cell>
        </row>
        <row r="523">
          <cell r="A523">
            <v>700008</v>
          </cell>
          <cell r="B523" t="str">
            <v>Λευκό 32</v>
          </cell>
        </row>
        <row r="524">
          <cell r="A524">
            <v>700009</v>
          </cell>
          <cell r="B524" t="str">
            <v>Λευκό 33</v>
          </cell>
        </row>
        <row r="525">
          <cell r="A525">
            <v>700010</v>
          </cell>
          <cell r="B525" t="str">
            <v>Λευκό 34</v>
          </cell>
        </row>
        <row r="526">
          <cell r="A526">
            <v>700011</v>
          </cell>
          <cell r="B526" t="str">
            <v>Λευκό 35</v>
          </cell>
        </row>
        <row r="527">
          <cell r="A527">
            <v>700012</v>
          </cell>
          <cell r="B527" t="str">
            <v>Λευκό 36</v>
          </cell>
        </row>
        <row r="528">
          <cell r="A528">
            <v>700013</v>
          </cell>
          <cell r="B528" t="str">
            <v>Λευκό 37</v>
          </cell>
        </row>
        <row r="529">
          <cell r="A529">
            <v>700014</v>
          </cell>
          <cell r="B529" t="str">
            <v>Λευκό 38</v>
          </cell>
        </row>
        <row r="530">
          <cell r="A530">
            <v>700015</v>
          </cell>
          <cell r="B530" t="str">
            <v>Λευκό 39</v>
          </cell>
        </row>
        <row r="531">
          <cell r="A531">
            <v>700016</v>
          </cell>
          <cell r="B531" t="str">
            <v>Λευκό 40</v>
          </cell>
        </row>
        <row r="532">
          <cell r="A532">
            <v>700017</v>
          </cell>
          <cell r="B532" t="str">
            <v>Λευκό 41</v>
          </cell>
        </row>
        <row r="533">
          <cell r="A533">
            <v>700018</v>
          </cell>
          <cell r="B533" t="str">
            <v>Λευκό 42</v>
          </cell>
        </row>
        <row r="534">
          <cell r="A534">
            <v>700019</v>
          </cell>
          <cell r="B534" t="str">
            <v>Λευκό 43</v>
          </cell>
        </row>
        <row r="535">
          <cell r="A535">
            <v>700020</v>
          </cell>
          <cell r="B535" t="str">
            <v>Λευκό 44</v>
          </cell>
        </row>
        <row r="536">
          <cell r="A536">
            <v>700021</v>
          </cell>
          <cell r="B536" t="str">
            <v>Μαύρο 24</v>
          </cell>
        </row>
        <row r="537">
          <cell r="A537">
            <v>700022</v>
          </cell>
          <cell r="B537" t="str">
            <v>Μαύρο 25</v>
          </cell>
        </row>
        <row r="538">
          <cell r="A538">
            <v>700023</v>
          </cell>
          <cell r="B538" t="str">
            <v>Μαύρο 26</v>
          </cell>
        </row>
        <row r="539">
          <cell r="A539">
            <v>700024</v>
          </cell>
          <cell r="B539" t="str">
            <v>Μαύρο 27</v>
          </cell>
        </row>
        <row r="540">
          <cell r="A540">
            <v>700025</v>
          </cell>
          <cell r="B540" t="str">
            <v>Μαύρο 28</v>
          </cell>
        </row>
        <row r="541">
          <cell r="A541">
            <v>700026</v>
          </cell>
          <cell r="B541" t="str">
            <v>Μαύρο 29</v>
          </cell>
        </row>
        <row r="542">
          <cell r="A542">
            <v>700027</v>
          </cell>
          <cell r="B542" t="str">
            <v>Μαύρο 30</v>
          </cell>
        </row>
        <row r="543">
          <cell r="A543">
            <v>700028</v>
          </cell>
          <cell r="B543" t="str">
            <v>Μαύρο 31</v>
          </cell>
        </row>
        <row r="544">
          <cell r="A544">
            <v>700029</v>
          </cell>
          <cell r="B544" t="str">
            <v>Μαύρο 32</v>
          </cell>
        </row>
        <row r="545">
          <cell r="A545">
            <v>700030</v>
          </cell>
          <cell r="B545" t="str">
            <v>Μαύρο 33</v>
          </cell>
        </row>
        <row r="546">
          <cell r="A546">
            <v>700031</v>
          </cell>
          <cell r="B546" t="str">
            <v>Μαύρο 34</v>
          </cell>
        </row>
        <row r="547">
          <cell r="A547">
            <v>700032</v>
          </cell>
          <cell r="B547" t="str">
            <v>Μαύρο 35</v>
          </cell>
        </row>
        <row r="548">
          <cell r="A548">
            <v>700033</v>
          </cell>
          <cell r="B548" t="str">
            <v>Μαύρο 36</v>
          </cell>
        </row>
        <row r="549">
          <cell r="A549">
            <v>700034</v>
          </cell>
          <cell r="B549" t="str">
            <v>Μαύρο 37</v>
          </cell>
        </row>
        <row r="550">
          <cell r="A550">
            <v>700035</v>
          </cell>
          <cell r="B550" t="str">
            <v>Μαύρο 38</v>
          </cell>
        </row>
        <row r="551">
          <cell r="A551">
            <v>700036</v>
          </cell>
          <cell r="B551" t="str">
            <v>Μαύρο 39</v>
          </cell>
        </row>
        <row r="552">
          <cell r="A552">
            <v>700037</v>
          </cell>
          <cell r="B552" t="str">
            <v>Μαύρο 40</v>
          </cell>
        </row>
        <row r="553">
          <cell r="A553">
            <v>700038</v>
          </cell>
          <cell r="B553" t="str">
            <v>Μαύρο 41</v>
          </cell>
        </row>
        <row r="554">
          <cell r="A554">
            <v>700039</v>
          </cell>
          <cell r="B554" t="str">
            <v>Μαύρο 42</v>
          </cell>
        </row>
        <row r="555">
          <cell r="A555">
            <v>700040</v>
          </cell>
          <cell r="B555" t="str">
            <v>Μαύρο 43</v>
          </cell>
        </row>
        <row r="556">
          <cell r="A556">
            <v>700041</v>
          </cell>
          <cell r="B556" t="str">
            <v>Μαύρο 44</v>
          </cell>
        </row>
        <row r="557">
          <cell r="A557">
            <v>700042</v>
          </cell>
          <cell r="B557" t="str">
            <v>Κίτρινο 24</v>
          </cell>
        </row>
        <row r="558">
          <cell r="A558">
            <v>700043</v>
          </cell>
          <cell r="B558" t="str">
            <v>Κίτρινο 25</v>
          </cell>
        </row>
        <row r="559">
          <cell r="A559">
            <v>700044</v>
          </cell>
          <cell r="B559" t="str">
            <v>Κίτρινο 26</v>
          </cell>
        </row>
        <row r="560">
          <cell r="A560">
            <v>700045</v>
          </cell>
          <cell r="B560" t="str">
            <v>Κίτρινο 27</v>
          </cell>
        </row>
        <row r="561">
          <cell r="A561">
            <v>700046</v>
          </cell>
          <cell r="B561" t="str">
            <v>Κίτρινο 28</v>
          </cell>
        </row>
        <row r="562">
          <cell r="A562">
            <v>700047</v>
          </cell>
          <cell r="B562" t="str">
            <v>Κίτρινο 29</v>
          </cell>
        </row>
        <row r="563">
          <cell r="A563">
            <v>700048</v>
          </cell>
          <cell r="B563" t="str">
            <v>Κίτρινο 30</v>
          </cell>
        </row>
        <row r="564">
          <cell r="A564">
            <v>700049</v>
          </cell>
          <cell r="B564" t="str">
            <v>Κίτρινο 31</v>
          </cell>
        </row>
        <row r="565">
          <cell r="A565">
            <v>700050</v>
          </cell>
          <cell r="B565" t="str">
            <v>Κίτρινο 32</v>
          </cell>
        </row>
        <row r="566">
          <cell r="A566">
            <v>700051</v>
          </cell>
          <cell r="B566" t="str">
            <v>Κίτρινο 33</v>
          </cell>
        </row>
        <row r="567">
          <cell r="A567">
            <v>700052</v>
          </cell>
          <cell r="B567" t="str">
            <v>Κίτρινο 34</v>
          </cell>
        </row>
        <row r="568">
          <cell r="A568">
            <v>700053</v>
          </cell>
          <cell r="B568" t="str">
            <v>Κίτρινο 35</v>
          </cell>
        </row>
        <row r="569">
          <cell r="A569">
            <v>700054</v>
          </cell>
          <cell r="B569" t="str">
            <v>Κίτρινο 36</v>
          </cell>
        </row>
        <row r="570">
          <cell r="A570">
            <v>700055</v>
          </cell>
          <cell r="B570" t="str">
            <v>Κίτρινο 37</v>
          </cell>
        </row>
        <row r="571">
          <cell r="A571">
            <v>700056</v>
          </cell>
          <cell r="B571" t="str">
            <v>Κίτρινο 38</v>
          </cell>
        </row>
        <row r="572">
          <cell r="A572">
            <v>700057</v>
          </cell>
          <cell r="B572" t="str">
            <v>Κίτρινο 39</v>
          </cell>
        </row>
        <row r="573">
          <cell r="A573">
            <v>700058</v>
          </cell>
          <cell r="B573" t="str">
            <v>Κίτρινο 40</v>
          </cell>
        </row>
        <row r="574">
          <cell r="A574">
            <v>700059</v>
          </cell>
          <cell r="B574" t="str">
            <v>Κίτρινο 41</v>
          </cell>
        </row>
        <row r="575">
          <cell r="A575">
            <v>700060</v>
          </cell>
          <cell r="B575" t="str">
            <v>Κίτρινο 42</v>
          </cell>
        </row>
        <row r="576">
          <cell r="A576">
            <v>700061</v>
          </cell>
          <cell r="B576" t="str">
            <v>Κίτρινο 43</v>
          </cell>
        </row>
        <row r="577">
          <cell r="A577">
            <v>700062</v>
          </cell>
          <cell r="B577" t="str">
            <v>Κίτρινο 44</v>
          </cell>
        </row>
        <row r="578">
          <cell r="A578">
            <v>700063</v>
          </cell>
          <cell r="B578" t="str">
            <v>Πράσινο 24</v>
          </cell>
        </row>
        <row r="579">
          <cell r="A579">
            <v>700064</v>
          </cell>
          <cell r="B579" t="str">
            <v>Πράσινο 25</v>
          </cell>
        </row>
        <row r="580">
          <cell r="A580">
            <v>700065</v>
          </cell>
          <cell r="B580" t="str">
            <v>Πράσινο 26</v>
          </cell>
        </row>
        <row r="581">
          <cell r="A581">
            <v>700066</v>
          </cell>
          <cell r="B581" t="str">
            <v>Πράσινο 27</v>
          </cell>
        </row>
        <row r="582">
          <cell r="A582">
            <v>700067</v>
          </cell>
          <cell r="B582" t="str">
            <v>Πράσινο 28</v>
          </cell>
        </row>
        <row r="583">
          <cell r="A583">
            <v>700068</v>
          </cell>
          <cell r="B583" t="str">
            <v>Πράσινο 29</v>
          </cell>
        </row>
        <row r="584">
          <cell r="A584">
            <v>700069</v>
          </cell>
          <cell r="B584" t="str">
            <v>Πράσινο 30</v>
          </cell>
        </row>
        <row r="585">
          <cell r="A585">
            <v>700070</v>
          </cell>
          <cell r="B585" t="str">
            <v>Πράσινο 31</v>
          </cell>
        </row>
        <row r="586">
          <cell r="A586">
            <v>700071</v>
          </cell>
          <cell r="B586" t="str">
            <v>Πράσινο 32</v>
          </cell>
        </row>
        <row r="587">
          <cell r="A587">
            <v>700072</v>
          </cell>
          <cell r="B587" t="str">
            <v>Πράσινο 33</v>
          </cell>
        </row>
        <row r="588">
          <cell r="A588">
            <v>700073</v>
          </cell>
          <cell r="B588" t="str">
            <v>Πράσινο 34</v>
          </cell>
        </row>
        <row r="589">
          <cell r="A589">
            <v>700074</v>
          </cell>
          <cell r="B589" t="str">
            <v>Πράσινο 35</v>
          </cell>
        </row>
        <row r="590">
          <cell r="A590">
            <v>700075</v>
          </cell>
          <cell r="B590" t="str">
            <v>Πράσινο 36</v>
          </cell>
        </row>
        <row r="591">
          <cell r="A591">
            <v>700076</v>
          </cell>
          <cell r="B591" t="str">
            <v>Πράσινο 37</v>
          </cell>
        </row>
        <row r="592">
          <cell r="A592">
            <v>700077</v>
          </cell>
          <cell r="B592" t="str">
            <v>Πράσινο 38</v>
          </cell>
        </row>
        <row r="593">
          <cell r="A593">
            <v>700078</v>
          </cell>
          <cell r="B593" t="str">
            <v>Πράσινο 39</v>
          </cell>
        </row>
        <row r="594">
          <cell r="A594">
            <v>700079</v>
          </cell>
          <cell r="B594" t="str">
            <v>Πράσινο 40</v>
          </cell>
        </row>
        <row r="595">
          <cell r="A595">
            <v>700080</v>
          </cell>
          <cell r="B595" t="str">
            <v>Πράσινο 41</v>
          </cell>
        </row>
        <row r="596">
          <cell r="A596">
            <v>700081</v>
          </cell>
          <cell r="B596" t="str">
            <v>Πράσινο 42</v>
          </cell>
        </row>
        <row r="597">
          <cell r="A597">
            <v>700082</v>
          </cell>
          <cell r="B597" t="str">
            <v>Πράσινο 43</v>
          </cell>
        </row>
        <row r="598">
          <cell r="A598">
            <v>700083</v>
          </cell>
          <cell r="B598" t="str">
            <v>Πράσινο 44</v>
          </cell>
        </row>
        <row r="599">
          <cell r="A599">
            <v>700084</v>
          </cell>
          <cell r="B599" t="str">
            <v>Μπλέ 24</v>
          </cell>
        </row>
        <row r="600">
          <cell r="A600">
            <v>700085</v>
          </cell>
          <cell r="B600" t="str">
            <v>Μπλέ 25</v>
          </cell>
        </row>
        <row r="601">
          <cell r="A601">
            <v>700086</v>
          </cell>
          <cell r="B601" t="str">
            <v>Μπλέ 26</v>
          </cell>
        </row>
        <row r="602">
          <cell r="A602">
            <v>700087</v>
          </cell>
          <cell r="B602" t="str">
            <v>Μπλέ 27</v>
          </cell>
        </row>
        <row r="603">
          <cell r="A603">
            <v>700088</v>
          </cell>
          <cell r="B603" t="str">
            <v>Μπλέ 28</v>
          </cell>
        </row>
        <row r="604">
          <cell r="A604">
            <v>700089</v>
          </cell>
          <cell r="B604" t="str">
            <v>Μπλέ 29</v>
          </cell>
        </row>
        <row r="605">
          <cell r="A605">
            <v>700090</v>
          </cell>
          <cell r="B605" t="str">
            <v>Μπλέ 30</v>
          </cell>
        </row>
        <row r="606">
          <cell r="A606">
            <v>700091</v>
          </cell>
          <cell r="B606" t="str">
            <v>Μπλέ 31</v>
          </cell>
        </row>
        <row r="607">
          <cell r="A607">
            <v>700092</v>
          </cell>
          <cell r="B607" t="str">
            <v>Μπλέ 32</v>
          </cell>
        </row>
        <row r="608">
          <cell r="A608">
            <v>700093</v>
          </cell>
          <cell r="B608" t="str">
            <v>Μπλέ 33</v>
          </cell>
        </row>
        <row r="609">
          <cell r="A609">
            <v>700094</v>
          </cell>
          <cell r="B609" t="str">
            <v>Μπλέ 34</v>
          </cell>
        </row>
        <row r="610">
          <cell r="A610">
            <v>700095</v>
          </cell>
          <cell r="B610" t="str">
            <v>Μπλέ 35</v>
          </cell>
        </row>
        <row r="611">
          <cell r="A611">
            <v>700096</v>
          </cell>
          <cell r="B611" t="str">
            <v>Μπλέ 36</v>
          </cell>
        </row>
        <row r="612">
          <cell r="A612">
            <v>700097</v>
          </cell>
          <cell r="B612" t="str">
            <v>Μπλέ 37</v>
          </cell>
        </row>
        <row r="613">
          <cell r="A613">
            <v>700098</v>
          </cell>
          <cell r="B613" t="str">
            <v>Μπλέ 38</v>
          </cell>
        </row>
        <row r="614">
          <cell r="A614">
            <v>700099</v>
          </cell>
          <cell r="B614" t="str">
            <v>Μπλέ 39</v>
          </cell>
        </row>
        <row r="615">
          <cell r="A615">
            <v>7001</v>
          </cell>
          <cell r="B615" t="str">
            <v>ΠΩΛΗΣΕΙΣ ΕΜΠΟΡΕΥΜΑΤΩΝ ΣΤΟ ΕΞΩΤΕΡΙΚΟ</v>
          </cell>
        </row>
        <row r="616">
          <cell r="A616">
            <v>71</v>
          </cell>
          <cell r="B616" t="str">
            <v>ΠΩΛΗΣΕΙΣ ΠΡΟΙΟΝΤΩΝ</v>
          </cell>
        </row>
        <row r="617">
          <cell r="A617">
            <v>72</v>
          </cell>
          <cell r="B617" t="str">
            <v>ΠΩΛΗΣΕΙΣ ΛΟΙΠΩΝ ΑΠΟΘΕΜΑΤΩΝ ΚΑΙ ΑΧΡΗΣΤΟΥ ΥΛΙΚΟΥ</v>
          </cell>
        </row>
        <row r="618">
          <cell r="A618">
            <v>73</v>
          </cell>
          <cell r="B618" t="str">
            <v>ΠΩΛΗΣΕΙΣ ΥΠΗΡΕΣΙΩΝ</v>
          </cell>
        </row>
        <row r="619">
          <cell r="A619">
            <v>74</v>
          </cell>
          <cell r="B619" t="str">
            <v>ΕΠΙΧΟΡΗΓΗΣΕΙΣ ΚΑΙ ΔΙΑΦΟΡΑ ΕΣΟΔΑ ΠΩΛΗΣΕΩΝ</v>
          </cell>
        </row>
        <row r="620">
          <cell r="A620">
            <v>75</v>
          </cell>
          <cell r="B620" t="str">
            <v>ΕΣΟΔΑ ΠΑΡΕΠΟΜΕΝΩΝ ΑΣΧΟΛΙΩΝ</v>
          </cell>
        </row>
        <row r="621">
          <cell r="A621">
            <v>76</v>
          </cell>
          <cell r="B621" t="str">
            <v>ΕΣΟΔΑ ΚΕΦΑΛΑΙΩΝ</v>
          </cell>
        </row>
        <row r="622">
          <cell r="A622">
            <v>80</v>
          </cell>
          <cell r="B622" t="str">
            <v>ΓΕΝΙΚΗ ΕΚΜΕΤΑΛΛΕΥΣΗ</v>
          </cell>
        </row>
        <row r="623">
          <cell r="A623">
            <v>8000</v>
          </cell>
          <cell r="B623" t="str">
            <v>ΛΟΓΑΡΙΑΣΜΟΣ ΕΚΜΕΤΑΛΛΕΥΣΗΣ</v>
          </cell>
        </row>
        <row r="624">
          <cell r="A624">
            <v>800000</v>
          </cell>
          <cell r="B624" t="str">
            <v>ΛΟΓΑΡΙΑΣΜΟΣ ΕΚΜΕΤΑΛΛΕΥΣΗΣ</v>
          </cell>
        </row>
        <row r="625">
          <cell r="A625">
            <v>800200</v>
          </cell>
          <cell r="B625" t="str">
            <v>ΕΞΟΔΑ ΔΙΟΙΚΗΤΙΚΗΣ ΛΕΙΤΟΥΡΓΙΑΣ</v>
          </cell>
        </row>
        <row r="626">
          <cell r="A626">
            <v>800202</v>
          </cell>
          <cell r="B626" t="str">
            <v>ΕΞΟΔΑ ΛΕΙΤΟΥΡΓΙΑΣ ΔΙΑΘΕΣΗΣ</v>
          </cell>
        </row>
        <row r="627">
          <cell r="A627">
            <v>800206</v>
          </cell>
          <cell r="B627" t="str">
            <v>ΧΡΕΩΣΤΙΚΟΙ ΤΟΚΟΙ &amp; ΣΥΝΑΦΗ ΕΞΟΔΑ</v>
          </cell>
        </row>
        <row r="628">
          <cell r="A628">
            <v>800300</v>
          </cell>
          <cell r="B628" t="str">
            <v>ΑΛΛΑ ΕΣΟΔΑ ΕΚΜ/ΣΗΣ</v>
          </cell>
        </row>
        <row r="629">
          <cell r="A629">
            <v>81</v>
          </cell>
          <cell r="B629" t="str">
            <v>ΕΚΤΑΚΤΑ ΚΑΙ ΑΝΟΡΓΑΝΑ ΑΠΟΤΕΛΕΣΜΑΤΑ</v>
          </cell>
        </row>
        <row r="630">
          <cell r="A630">
            <v>8100</v>
          </cell>
        </row>
        <row r="631">
          <cell r="A631">
            <v>810101</v>
          </cell>
          <cell r="B631" t="str">
            <v>ΠΡΟΣΑΥΞΗΣΕΙΣ ΕΙΣΦΟΡΩΝ ΑΣΦ/ΚΩΝ ΤΑΜΕΙΩΝ</v>
          </cell>
        </row>
        <row r="632">
          <cell r="A632">
            <v>82</v>
          </cell>
          <cell r="B632" t="str">
            <v>ΕΞΟΔΑ ΚΑΙ ΕΣΟΔΑ ΠΡΟΗΓΟΥΜΕΝΩΝ ΧΡΗΣΕΩΝ</v>
          </cell>
        </row>
        <row r="633">
          <cell r="A633">
            <v>83</v>
          </cell>
          <cell r="B633" t="str">
            <v>ΠΡΟΒΛΕΨΕΙΣ ΓΙΑ ΕΚΤΑΚΤΟΥΣ ΚΙΝΔΥΝΟΥΣ</v>
          </cell>
        </row>
        <row r="634">
          <cell r="A634">
            <v>84</v>
          </cell>
          <cell r="B634" t="str">
            <v>ΕΣΟΔΑ ΑΠΟ ΠΡΟΒΛΕΨΕΙΣ ΠΡΟΗΓΟΥΜΕΝΩΝ ΧΡΗΣΕΩΝ</v>
          </cell>
        </row>
        <row r="635">
          <cell r="A635">
            <v>850100</v>
          </cell>
          <cell r="B635" t="str">
            <v>ΑΠΟΣΒΕΣΕΙΣ ΚΤΙΡΙΩΝ</v>
          </cell>
        </row>
        <row r="636">
          <cell r="A636">
            <v>850301</v>
          </cell>
          <cell r="B636" t="str">
            <v>ΑΠΟΣΒΕΣΕΙΣ ΕΠΙΒΑΤΗΓΩΝ ΑΥΤ/ΤΩΝ</v>
          </cell>
        </row>
        <row r="637">
          <cell r="A637">
            <v>86</v>
          </cell>
          <cell r="B637" t="str">
            <v>ΑΠΟΤΕΛΕΣΜΑΤΑ ΧΡΗΣΗΣ</v>
          </cell>
        </row>
        <row r="638">
          <cell r="A638">
            <v>860000</v>
          </cell>
          <cell r="B638" t="str">
            <v>ΜΙΚΤΑ ΑΠΟΤΕΛΕΣΜΑΤΑ ΕΚΜ/ΣΗΣ</v>
          </cell>
        </row>
        <row r="639">
          <cell r="A639">
            <v>860001</v>
          </cell>
          <cell r="B639" t="str">
            <v>ΑΛΛΑ ΕΣΟΔΑ ΕΚΜ/ΣΗΣ</v>
          </cell>
        </row>
        <row r="640">
          <cell r="A640">
            <v>860002</v>
          </cell>
          <cell r="B640" t="str">
            <v>ΕΞΟΔΑ ΔΙΟΙΚΗΤΙΚΗΣ ΛΕΙΤΟΥΡΓΙΑΣ</v>
          </cell>
        </row>
        <row r="641">
          <cell r="A641">
            <v>860004</v>
          </cell>
          <cell r="B641" t="str">
            <v>ΕΞΟΔΑ ΛΕΙΤΟΥΡΓΙΑΣ ΔΙΑΘΕΣΗΣ</v>
          </cell>
        </row>
        <row r="642">
          <cell r="A642">
            <v>88</v>
          </cell>
          <cell r="B642" t="str">
            <v>ΑΠΟΤΕΛΕΣΜΑΤΑ ΠΡΟΣ ΔΙΑΘΕΣΗ</v>
          </cell>
        </row>
        <row r="643">
          <cell r="A643">
            <v>8800</v>
          </cell>
          <cell r="B643" t="str">
            <v>ΑΠΟΤΕΛΕΣΜΑΤΑ ΠΡΟΣ ΔΙΑΘΕΣΗ</v>
          </cell>
        </row>
        <row r="644">
          <cell r="A644">
            <v>880000</v>
          </cell>
          <cell r="B644" t="str">
            <v>ΑΠΟΤΕΛΕΣΜΑΤΑ ΠΡΟΣ ΔΙΑΘΕΣΗ</v>
          </cell>
        </row>
        <row r="645">
          <cell r="A645">
            <v>89</v>
          </cell>
          <cell r="B645" t="str">
            <v>ΙΣΟΛΟΓΙΣΜΟΣ</v>
          </cell>
        </row>
        <row r="646">
          <cell r="A646">
            <v>8900</v>
          </cell>
          <cell r="B646" t="str">
            <v>ΙΣΟΛΟΓΙΣΜΟΣ ΑΝΟΙΓΜΑΤΟΣ</v>
          </cell>
        </row>
        <row r="647">
          <cell r="A647">
            <v>890000</v>
          </cell>
          <cell r="B647" t="str">
            <v>ΙΣΟΛΟΓΙΣΜΟΣ ΑΝΟΙΓΜΑΤΟΣ ΧΡΗΣΕΩΣ</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I20" sqref="I20"/>
    </sheetView>
  </sheetViews>
  <sheetFormatPr defaultRowHeight="12.75" x14ac:dyDescent="0.2"/>
  <cols>
    <col min="8" max="8" width="9.85546875" bestFit="1" customWidth="1"/>
  </cols>
  <sheetData>
    <row r="1" spans="1:8" x14ac:dyDescent="0.2">
      <c r="A1" s="32" t="s">
        <v>52</v>
      </c>
    </row>
    <row r="2" spans="1:8" x14ac:dyDescent="0.2">
      <c r="H2" s="37"/>
    </row>
    <row r="3" spans="1:8" x14ac:dyDescent="0.2">
      <c r="A3" s="33" t="s">
        <v>117</v>
      </c>
      <c r="H3" s="38"/>
    </row>
    <row r="4" spans="1:8" x14ac:dyDescent="0.2">
      <c r="A4" t="s">
        <v>111</v>
      </c>
    </row>
    <row r="5" spans="1:8" x14ac:dyDescent="0.2">
      <c r="A5" t="s">
        <v>112</v>
      </c>
    </row>
    <row r="7" spans="1:8" x14ac:dyDescent="0.2">
      <c r="A7" t="s">
        <v>110</v>
      </c>
    </row>
    <row r="8" spans="1:8" x14ac:dyDescent="0.2">
      <c r="A8" t="s">
        <v>113</v>
      </c>
    </row>
    <row r="10" spans="1:8" x14ac:dyDescent="0.2">
      <c r="A10" s="33" t="s">
        <v>118</v>
      </c>
    </row>
    <row r="11" spans="1:8" x14ac:dyDescent="0.2">
      <c r="A11" t="s">
        <v>116</v>
      </c>
    </row>
    <row r="12" spans="1:8" x14ac:dyDescent="0.2">
      <c r="A12" t="s">
        <v>121</v>
      </c>
    </row>
    <row r="14" spans="1:8" x14ac:dyDescent="0.2">
      <c r="A14" t="s">
        <v>122</v>
      </c>
    </row>
    <row r="16" spans="1:8" x14ac:dyDescent="0.2">
      <c r="A16" t="s">
        <v>53</v>
      </c>
    </row>
    <row r="17" spans="1:3" x14ac:dyDescent="0.2">
      <c r="A17" s="32" t="s">
        <v>54</v>
      </c>
      <c r="B17" s="32"/>
      <c r="C17" s="32"/>
    </row>
    <row r="18" spans="1:3" x14ac:dyDescent="0.2">
      <c r="A18" s="33" t="s">
        <v>85</v>
      </c>
    </row>
    <row r="19" spans="1:3" x14ac:dyDescent="0.2">
      <c r="A19" s="33"/>
    </row>
  </sheetData>
  <phoneticPr fontId="16" type="noConversion"/>
  <pageMargins left="0.75" right="0.75" top="1" bottom="1" header="0.5" footer="0.5"/>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showFormulas="1" workbookViewId="0">
      <selection activeCell="A8" sqref="A8:F8"/>
    </sheetView>
  </sheetViews>
  <sheetFormatPr defaultRowHeight="12.75" x14ac:dyDescent="0.2"/>
  <cols>
    <col min="1" max="1" width="31.5703125" style="2" bestFit="1" customWidth="1"/>
    <col min="2" max="2" width="13.85546875" style="2" bestFit="1" customWidth="1"/>
    <col min="3" max="3" width="9" style="2" bestFit="1" customWidth="1"/>
    <col min="4" max="5" width="8.7109375" style="2" bestFit="1" customWidth="1"/>
    <col min="6" max="6" width="7.28515625" style="2" bestFit="1" customWidth="1"/>
    <col min="7" max="16384" width="9.140625" style="2"/>
  </cols>
  <sheetData>
    <row r="1" spans="1:6" x14ac:dyDescent="0.2">
      <c r="A1" s="3" t="s">
        <v>28</v>
      </c>
    </row>
    <row r="2" spans="1:6" ht="50.1" customHeight="1" x14ac:dyDescent="0.2">
      <c r="A2" s="132" t="s">
        <v>86</v>
      </c>
      <c r="B2" s="133"/>
      <c r="C2" s="133"/>
      <c r="D2" s="133"/>
      <c r="E2" s="133"/>
      <c r="F2" s="133"/>
    </row>
    <row r="3" spans="1:6" ht="30" customHeight="1" x14ac:dyDescent="0.2">
      <c r="A3" s="132" t="s">
        <v>96</v>
      </c>
      <c r="B3" s="133"/>
      <c r="C3" s="133"/>
      <c r="D3" s="133"/>
      <c r="E3" s="133"/>
      <c r="F3" s="133"/>
    </row>
    <row r="4" spans="1:6" ht="30" customHeight="1" x14ac:dyDescent="0.2">
      <c r="A4" s="132" t="s">
        <v>97</v>
      </c>
      <c r="B4" s="133"/>
      <c r="C4" s="133"/>
      <c r="D4" s="133"/>
      <c r="E4" s="133"/>
      <c r="F4" s="133"/>
    </row>
    <row r="5" spans="1:6" ht="24.95" customHeight="1" x14ac:dyDescent="0.2">
      <c r="A5" s="132" t="s">
        <v>98</v>
      </c>
      <c r="B5" s="133"/>
      <c r="C5" s="133"/>
      <c r="D5" s="133"/>
      <c r="E5" s="133"/>
      <c r="F5" s="133"/>
    </row>
    <row r="6" spans="1:6" x14ac:dyDescent="0.2">
      <c r="A6" s="14" t="s">
        <v>18</v>
      </c>
    </row>
    <row r="7" spans="1:6" x14ac:dyDescent="0.2">
      <c r="A7" s="137" t="s">
        <v>19</v>
      </c>
      <c r="B7" s="138"/>
      <c r="C7" s="138"/>
      <c r="D7" s="138"/>
      <c r="E7" s="138"/>
      <c r="F7" s="138"/>
    </row>
    <row r="8" spans="1:6" ht="20.100000000000001" customHeight="1" x14ac:dyDescent="0.2">
      <c r="A8" s="139" t="s">
        <v>119</v>
      </c>
      <c r="B8" s="133"/>
      <c r="C8" s="133"/>
      <c r="D8" s="133"/>
      <c r="E8" s="133"/>
      <c r="F8" s="133"/>
    </row>
    <row r="9" spans="1:6" ht="20.100000000000001" customHeight="1" x14ac:dyDescent="0.2">
      <c r="A9" s="21"/>
      <c r="B9" s="20"/>
      <c r="C9" s="20"/>
      <c r="D9" s="20"/>
      <c r="E9" s="20"/>
      <c r="F9" s="20"/>
    </row>
    <row r="10" spans="1:6" x14ac:dyDescent="0.2">
      <c r="A10" s="27" t="s">
        <v>17</v>
      </c>
    </row>
    <row r="11" spans="1:6" x14ac:dyDescent="0.2">
      <c r="A11" s="31"/>
    </row>
    <row r="12" spans="1:6" x14ac:dyDescent="0.2">
      <c r="A12" s="144" t="s">
        <v>20</v>
      </c>
      <c r="B12" s="145"/>
      <c r="C12" s="145"/>
    </row>
    <row r="13" spans="1:6" ht="33" customHeight="1" x14ac:dyDescent="0.2">
      <c r="A13" s="150" t="s">
        <v>0</v>
      </c>
      <c r="B13" s="150" t="s">
        <v>14</v>
      </c>
      <c r="C13" s="150" t="s">
        <v>13</v>
      </c>
      <c r="D13" s="147" t="s">
        <v>12</v>
      </c>
      <c r="E13" s="147" t="s">
        <v>15</v>
      </c>
      <c r="F13" s="147" t="s">
        <v>16</v>
      </c>
    </row>
    <row r="14" spans="1:6" ht="12.75" customHeight="1" x14ac:dyDescent="0.2">
      <c r="A14" s="150"/>
      <c r="B14" s="150"/>
      <c r="C14" s="150"/>
      <c r="D14" s="148"/>
      <c r="E14" s="148"/>
      <c r="F14" s="148"/>
    </row>
    <row r="15" spans="1:6" x14ac:dyDescent="0.2">
      <c r="A15" s="6">
        <v>1</v>
      </c>
      <c r="B15" s="65">
        <v>800</v>
      </c>
      <c r="C15" s="65">
        <f>B15*0.15</f>
        <v>120</v>
      </c>
      <c r="D15" s="65">
        <f>B15*0.3</f>
        <v>240</v>
      </c>
      <c r="E15" s="65">
        <f>B15-C15</f>
        <v>680</v>
      </c>
      <c r="F15" s="65">
        <f>B15+D15</f>
        <v>1040</v>
      </c>
    </row>
    <row r="16" spans="1:6" x14ac:dyDescent="0.2">
      <c r="A16" s="6">
        <v>2</v>
      </c>
      <c r="B16" s="65">
        <v>1200</v>
      </c>
      <c r="C16" s="65">
        <f>B16*0.15</f>
        <v>180</v>
      </c>
      <c r="D16" s="65">
        <f>B16*0.3</f>
        <v>360</v>
      </c>
      <c r="E16" s="65">
        <f>B16-C16</f>
        <v>1020</v>
      </c>
      <c r="F16" s="65">
        <f>B16+D16</f>
        <v>1560</v>
      </c>
    </row>
    <row r="17" spans="1:6" x14ac:dyDescent="0.2">
      <c r="A17" s="6" t="s">
        <v>1</v>
      </c>
      <c r="B17" s="65">
        <f>SUM(B15:B16)</f>
        <v>2000</v>
      </c>
      <c r="C17" s="65">
        <f>SUM(C15:C16)</f>
        <v>300</v>
      </c>
      <c r="D17" s="65">
        <f>SUM(D15:D16)</f>
        <v>600</v>
      </c>
      <c r="E17" s="65">
        <f>SUM(E15:E16)</f>
        <v>1700</v>
      </c>
      <c r="F17" s="65">
        <f>SUM(F15:F16)</f>
        <v>2600</v>
      </c>
    </row>
    <row r="18" spans="1:6" x14ac:dyDescent="0.2">
      <c r="A18" s="67" t="s">
        <v>94</v>
      </c>
      <c r="B18" s="4"/>
      <c r="C18" s="4"/>
      <c r="D18" s="4"/>
    </row>
    <row r="19" spans="1:6" ht="12.75" customHeight="1" x14ac:dyDescent="0.2">
      <c r="A19" s="68" t="s">
        <v>95</v>
      </c>
      <c r="B19" s="4"/>
      <c r="C19" s="4"/>
      <c r="D19" s="4"/>
    </row>
    <row r="20" spans="1:6" x14ac:dyDescent="0.2">
      <c r="A20" s="7"/>
      <c r="B20" s="4"/>
      <c r="C20" s="4"/>
      <c r="D20" s="4"/>
    </row>
    <row r="21" spans="1:6" x14ac:dyDescent="0.2">
      <c r="A21" s="69" t="s">
        <v>99</v>
      </c>
      <c r="B21" s="59"/>
      <c r="C21" s="59"/>
      <c r="D21" s="59"/>
      <c r="E21" s="59"/>
      <c r="F21" s="59"/>
    </row>
    <row r="22" spans="1:6" x14ac:dyDescent="0.2">
      <c r="A22" s="7"/>
      <c r="B22" s="4"/>
      <c r="C22" s="4"/>
      <c r="D22" s="4"/>
      <c r="E22" s="4"/>
      <c r="F22" s="4"/>
    </row>
    <row r="23" spans="1:6" x14ac:dyDescent="0.2">
      <c r="A23" s="144" t="s">
        <v>22</v>
      </c>
      <c r="B23" s="145"/>
      <c r="C23" s="145"/>
      <c r="D23" s="145"/>
    </row>
    <row r="24" spans="1:6" x14ac:dyDescent="0.2">
      <c r="A24" s="134" t="s">
        <v>100</v>
      </c>
      <c r="B24" s="149"/>
      <c r="C24" s="149"/>
      <c r="D24" s="149"/>
    </row>
    <row r="25" spans="1:6" ht="38.25" x14ac:dyDescent="0.2">
      <c r="A25" s="5" t="s">
        <v>2</v>
      </c>
      <c r="B25" s="5" t="s">
        <v>9</v>
      </c>
      <c r="C25" s="5" t="s">
        <v>10</v>
      </c>
      <c r="D25" s="5" t="s">
        <v>5</v>
      </c>
      <c r="E25" s="5" t="s">
        <v>6</v>
      </c>
    </row>
    <row r="26" spans="1:6" x14ac:dyDescent="0.2">
      <c r="A26" s="8" t="s">
        <v>7</v>
      </c>
      <c r="B26" s="65">
        <v>1000</v>
      </c>
      <c r="C26" s="10">
        <v>39123</v>
      </c>
      <c r="D26" s="65">
        <f>B26*0.2*(11/12)</f>
        <v>183.33333333333331</v>
      </c>
      <c r="E26" s="65">
        <f>B26-D26</f>
        <v>816.66666666666674</v>
      </c>
    </row>
    <row r="27" spans="1:6" x14ac:dyDescent="0.2">
      <c r="A27" s="8" t="s">
        <v>8</v>
      </c>
      <c r="B27" s="65">
        <v>3000</v>
      </c>
      <c r="C27" s="10">
        <v>39212</v>
      </c>
      <c r="D27" s="65">
        <f>B27*0.12*(8/12)</f>
        <v>240</v>
      </c>
      <c r="E27" s="65">
        <f>B27-D27</f>
        <v>2760</v>
      </c>
    </row>
    <row r="28" spans="1:6" x14ac:dyDescent="0.2">
      <c r="A28" s="1" t="s">
        <v>27</v>
      </c>
      <c r="B28" s="63">
        <f>SUM(B26:B27)</f>
        <v>4000</v>
      </c>
      <c r="D28" s="70">
        <f>D27+D26</f>
        <v>423.33333333333331</v>
      </c>
      <c r="E28" s="70">
        <f>E27+E26</f>
        <v>3576.666666666667</v>
      </c>
    </row>
    <row r="29" spans="1:6" x14ac:dyDescent="0.2">
      <c r="A29" s="134" t="s">
        <v>101</v>
      </c>
      <c r="B29" s="149"/>
      <c r="C29" s="149"/>
      <c r="D29" s="149"/>
    </row>
    <row r="30" spans="1:6" ht="38.25" x14ac:dyDescent="0.2">
      <c r="A30" s="5" t="s">
        <v>2</v>
      </c>
      <c r="B30" s="5" t="s">
        <v>9</v>
      </c>
      <c r="C30" s="5" t="s">
        <v>4</v>
      </c>
      <c r="D30" s="5" t="s">
        <v>5</v>
      </c>
      <c r="E30" s="5" t="s">
        <v>6</v>
      </c>
    </row>
    <row r="31" spans="1:6" x14ac:dyDescent="0.2">
      <c r="A31" s="8" t="s">
        <v>7</v>
      </c>
      <c r="B31" s="65">
        <v>1000</v>
      </c>
      <c r="C31" s="9">
        <v>0.2</v>
      </c>
      <c r="D31" s="65">
        <f>B31*C31</f>
        <v>200</v>
      </c>
      <c r="E31" s="65">
        <f>E26-D31</f>
        <v>616.66666666666674</v>
      </c>
    </row>
    <row r="32" spans="1:6" x14ac:dyDescent="0.2">
      <c r="A32" s="8" t="s">
        <v>8</v>
      </c>
      <c r="B32" s="65">
        <v>3000</v>
      </c>
      <c r="C32" s="9">
        <v>0.12</v>
      </c>
      <c r="D32" s="65">
        <f>B32*C32</f>
        <v>360</v>
      </c>
      <c r="E32" s="65">
        <f>E27-D32</f>
        <v>2400</v>
      </c>
    </row>
    <row r="33" spans="1:5" x14ac:dyDescent="0.2">
      <c r="A33" s="1" t="s">
        <v>27</v>
      </c>
      <c r="B33" s="63">
        <f>SUM(B31:B32)</f>
        <v>4000</v>
      </c>
      <c r="C33" s="11"/>
      <c r="D33" s="63">
        <f>SUM(D31:D32)</f>
        <v>560</v>
      </c>
      <c r="E33" s="63">
        <f>SUM(E31:E32)</f>
        <v>3016.666666666667</v>
      </c>
    </row>
    <row r="34" spans="1:5" x14ac:dyDescent="0.2">
      <c r="A34" s="134" t="s">
        <v>102</v>
      </c>
      <c r="B34" s="149"/>
      <c r="C34" s="149"/>
      <c r="D34" s="149"/>
    </row>
    <row r="35" spans="1:5" ht="25.5" x14ac:dyDescent="0.2">
      <c r="A35" s="5" t="s">
        <v>2</v>
      </c>
      <c r="B35" s="5" t="s">
        <v>3</v>
      </c>
      <c r="C35" s="5" t="s">
        <v>11</v>
      </c>
      <c r="D35" s="5" t="s">
        <v>5</v>
      </c>
      <c r="E35" s="5" t="s">
        <v>6</v>
      </c>
    </row>
    <row r="36" spans="1:5" x14ac:dyDescent="0.2">
      <c r="A36" s="8" t="s">
        <v>7</v>
      </c>
      <c r="B36" s="65">
        <v>1000</v>
      </c>
      <c r="C36" s="9">
        <v>0.2</v>
      </c>
      <c r="D36" s="65">
        <f>B36*C36</f>
        <v>200</v>
      </c>
      <c r="E36" s="65">
        <f>E31-D36</f>
        <v>416.66666666666674</v>
      </c>
    </row>
    <row r="37" spans="1:5" x14ac:dyDescent="0.2">
      <c r="A37" s="8" t="s">
        <v>8</v>
      </c>
      <c r="B37" s="65">
        <v>3000</v>
      </c>
      <c r="C37" s="9">
        <v>0.12</v>
      </c>
      <c r="D37" s="65">
        <f>B37*C37</f>
        <v>360</v>
      </c>
      <c r="E37" s="65">
        <f>E32-D37</f>
        <v>2040</v>
      </c>
    </row>
    <row r="38" spans="1:5" x14ac:dyDescent="0.2">
      <c r="A38" s="1" t="s">
        <v>27</v>
      </c>
      <c r="B38" s="63">
        <f>SUM(B36:B37)</f>
        <v>4000</v>
      </c>
      <c r="D38" s="63">
        <f>SUM(D36:D37)</f>
        <v>560</v>
      </c>
      <c r="E38" s="63">
        <f>SUM(E36:E37)</f>
        <v>2456.666666666667</v>
      </c>
    </row>
    <row r="39" spans="1:5" x14ac:dyDescent="0.2">
      <c r="A39" s="1"/>
      <c r="B39" s="11"/>
      <c r="C39" s="11"/>
      <c r="D39" s="11"/>
      <c r="E39" s="11"/>
    </row>
    <row r="40" spans="1:5" x14ac:dyDescent="0.2">
      <c r="A40" s="1"/>
    </row>
    <row r="41" spans="1:5" ht="12.75" customHeight="1" x14ac:dyDescent="0.2">
      <c r="A41" s="134" t="s">
        <v>103</v>
      </c>
      <c r="B41" s="135"/>
      <c r="C41" s="16">
        <v>2007</v>
      </c>
      <c r="D41" s="16">
        <v>2008</v>
      </c>
      <c r="E41" s="17">
        <v>2009</v>
      </c>
    </row>
    <row r="42" spans="1:5" ht="12.75" customHeight="1" x14ac:dyDescent="0.2">
      <c r="A42" s="136" t="s">
        <v>88</v>
      </c>
      <c r="B42" s="135"/>
      <c r="C42" s="61">
        <f>200*300</f>
        <v>60000</v>
      </c>
      <c r="D42" s="61">
        <f>250*300</f>
        <v>75000</v>
      </c>
      <c r="E42" s="61">
        <f>300*300</f>
        <v>90000</v>
      </c>
    </row>
    <row r="43" spans="1:5" ht="12.75" customHeight="1" x14ac:dyDescent="0.2">
      <c r="A43" s="136" t="s">
        <v>89</v>
      </c>
      <c r="B43" s="135"/>
      <c r="C43" s="61">
        <f>200*100</f>
        <v>20000</v>
      </c>
      <c r="D43" s="61">
        <f>250*100</f>
        <v>25000</v>
      </c>
      <c r="E43" s="61">
        <f>300*100</f>
        <v>30000</v>
      </c>
    </row>
    <row r="44" spans="1:5" ht="12.75" customHeight="1" x14ac:dyDescent="0.2">
      <c r="A44" s="136" t="s">
        <v>30</v>
      </c>
      <c r="B44" s="135"/>
      <c r="C44" s="61">
        <f>C42-C43</f>
        <v>40000</v>
      </c>
      <c r="D44" s="61">
        <f>D42-D43</f>
        <v>50000</v>
      </c>
      <c r="E44" s="61">
        <f>E42-E43</f>
        <v>60000</v>
      </c>
    </row>
    <row r="45" spans="1:5" x14ac:dyDescent="0.2">
      <c r="A45" s="142" t="s">
        <v>31</v>
      </c>
      <c r="B45" s="135"/>
      <c r="C45" s="61">
        <f>12*80</f>
        <v>960</v>
      </c>
      <c r="D45" s="61">
        <f>12*80</f>
        <v>960</v>
      </c>
      <c r="E45" s="61">
        <f>12*80</f>
        <v>960</v>
      </c>
    </row>
    <row r="46" spans="1:5" x14ac:dyDescent="0.2">
      <c r="A46" s="142" t="s">
        <v>32</v>
      </c>
      <c r="B46" s="142"/>
      <c r="C46" s="61">
        <f>2000*14+600*14</f>
        <v>36400</v>
      </c>
      <c r="D46" s="61">
        <f>C46</f>
        <v>36400</v>
      </c>
      <c r="E46" s="61">
        <f>D46</f>
        <v>36400</v>
      </c>
    </row>
    <row r="47" spans="1:5" x14ac:dyDescent="0.2">
      <c r="A47" s="143" t="s">
        <v>33</v>
      </c>
      <c r="B47" s="143"/>
      <c r="C47" s="61">
        <f>D28</f>
        <v>423.33333333333331</v>
      </c>
      <c r="D47" s="61">
        <f>D33</f>
        <v>560</v>
      </c>
      <c r="E47" s="61">
        <f>D38</f>
        <v>560</v>
      </c>
    </row>
    <row r="48" spans="1:5" x14ac:dyDescent="0.2">
      <c r="A48" s="136" t="s">
        <v>34</v>
      </c>
      <c r="B48" s="135"/>
      <c r="C48" s="61">
        <f>C44-C45-C46-C47</f>
        <v>2216.6666666666665</v>
      </c>
      <c r="D48" s="61">
        <f>D44-D45-D46-D47</f>
        <v>12080</v>
      </c>
      <c r="E48" s="61">
        <f>E44-E45-E46-E47</f>
        <v>22080</v>
      </c>
    </row>
    <row r="49" spans="1:4" x14ac:dyDescent="0.2">
      <c r="A49" s="12"/>
      <c r="B49" s="13"/>
      <c r="C49" s="18"/>
      <c r="D49" s="13"/>
    </row>
    <row r="50" spans="1:4" ht="12.75" customHeight="1" x14ac:dyDescent="0.2">
      <c r="A50" s="140" t="s">
        <v>91</v>
      </c>
      <c r="B50" s="141"/>
      <c r="C50" s="141"/>
      <c r="D50" s="141"/>
    </row>
    <row r="51" spans="1:4" x14ac:dyDescent="0.2">
      <c r="A51" s="24" t="s">
        <v>23</v>
      </c>
      <c r="B51" s="62">
        <f>20000+C42-C43-C45-C46-B28</f>
        <v>18640</v>
      </c>
      <c r="C51" s="24" t="s">
        <v>24</v>
      </c>
      <c r="D51" s="62">
        <v>20000</v>
      </c>
    </row>
    <row r="52" spans="1:4" x14ac:dyDescent="0.2">
      <c r="A52" s="24" t="s">
        <v>25</v>
      </c>
      <c r="B52" s="61">
        <f>E28</f>
        <v>3576.666666666667</v>
      </c>
      <c r="C52" s="25" t="s">
        <v>26</v>
      </c>
      <c r="D52" s="61">
        <f>C48</f>
        <v>2216.6666666666665</v>
      </c>
    </row>
    <row r="53" spans="1:4" x14ac:dyDescent="0.2">
      <c r="A53" s="26" t="s">
        <v>27</v>
      </c>
      <c r="B53" s="63">
        <f>B52+B51</f>
        <v>22216.666666666668</v>
      </c>
      <c r="C53" s="26" t="s">
        <v>27</v>
      </c>
      <c r="D53" s="63">
        <f>D52+D51</f>
        <v>22216.666666666668</v>
      </c>
    </row>
    <row r="54" spans="1:4" x14ac:dyDescent="0.2">
      <c r="A54" s="15"/>
      <c r="B54" s="11"/>
      <c r="C54" s="15"/>
      <c r="D54" s="11"/>
    </row>
    <row r="55" spans="1:4" ht="12.75" customHeight="1" x14ac:dyDescent="0.2">
      <c r="A55" s="140" t="s">
        <v>92</v>
      </c>
      <c r="B55" s="141"/>
      <c r="C55" s="141"/>
      <c r="D55" s="141"/>
    </row>
    <row r="56" spans="1:4" x14ac:dyDescent="0.2">
      <c r="A56" s="24" t="s">
        <v>23</v>
      </c>
      <c r="B56" s="63">
        <f>B51+D42-D43-D45-D46</f>
        <v>31280</v>
      </c>
      <c r="C56" s="24" t="s">
        <v>24</v>
      </c>
      <c r="D56" s="62">
        <f>D51</f>
        <v>20000</v>
      </c>
    </row>
    <row r="57" spans="1:4" x14ac:dyDescent="0.2">
      <c r="A57" s="24" t="s">
        <v>25</v>
      </c>
      <c r="B57" s="63">
        <f>E33</f>
        <v>3016.666666666667</v>
      </c>
      <c r="C57" s="25" t="s">
        <v>26</v>
      </c>
      <c r="D57" s="63">
        <f>D52+D48</f>
        <v>14296.666666666666</v>
      </c>
    </row>
    <row r="58" spans="1:4" x14ac:dyDescent="0.2">
      <c r="A58" s="26" t="s">
        <v>27</v>
      </c>
      <c r="B58" s="63">
        <f>SUM(B56:B57)</f>
        <v>34296.666666666664</v>
      </c>
      <c r="C58" s="26" t="s">
        <v>27</v>
      </c>
      <c r="D58" s="63">
        <f>SUM(D56:D57)</f>
        <v>34296.666666666664</v>
      </c>
    </row>
    <row r="60" spans="1:4" ht="12.75" customHeight="1" x14ac:dyDescent="0.2">
      <c r="A60" s="140" t="s">
        <v>93</v>
      </c>
      <c r="B60" s="141"/>
      <c r="C60" s="141"/>
      <c r="D60" s="141"/>
    </row>
    <row r="61" spans="1:4" x14ac:dyDescent="0.2">
      <c r="A61" s="24" t="s">
        <v>23</v>
      </c>
      <c r="B61" s="63">
        <f>B56+E42-E43-E45-E46</f>
        <v>53920</v>
      </c>
      <c r="C61" s="24" t="s">
        <v>24</v>
      </c>
      <c r="D61" s="62">
        <f>D56</f>
        <v>20000</v>
      </c>
    </row>
    <row r="62" spans="1:4" x14ac:dyDescent="0.2">
      <c r="A62" s="24" t="s">
        <v>25</v>
      </c>
      <c r="B62" s="63">
        <f>E38</f>
        <v>2456.666666666667</v>
      </c>
      <c r="C62" s="25" t="s">
        <v>26</v>
      </c>
      <c r="D62" s="63">
        <f>D57+E48</f>
        <v>36376.666666666664</v>
      </c>
    </row>
    <row r="63" spans="1:4" x14ac:dyDescent="0.2">
      <c r="A63" s="26" t="s">
        <v>27</v>
      </c>
      <c r="B63" s="63">
        <f>SUM(B61:B62)</f>
        <v>56376.666666666664</v>
      </c>
      <c r="C63" s="26" t="s">
        <v>27</v>
      </c>
      <c r="D63" s="63">
        <f>SUM(D61:D62)</f>
        <v>56376.666666666664</v>
      </c>
    </row>
  </sheetData>
  <mergeCells count="28">
    <mergeCell ref="A8:F8"/>
    <mergeCell ref="A2:F2"/>
    <mergeCell ref="A3:F3"/>
    <mergeCell ref="A4:F4"/>
    <mergeCell ref="A5:F5"/>
    <mergeCell ref="A7:F7"/>
    <mergeCell ref="A12:C12"/>
    <mergeCell ref="A13:A14"/>
    <mergeCell ref="B13:B14"/>
    <mergeCell ref="C13:C14"/>
    <mergeCell ref="D13:D14"/>
    <mergeCell ref="F13:F14"/>
    <mergeCell ref="A41:B41"/>
    <mergeCell ref="A42:B42"/>
    <mergeCell ref="A43:B43"/>
    <mergeCell ref="A44:B44"/>
    <mergeCell ref="A23:D23"/>
    <mergeCell ref="A24:D24"/>
    <mergeCell ref="A29:D29"/>
    <mergeCell ref="A34:D34"/>
    <mergeCell ref="E13:E14"/>
    <mergeCell ref="A45:B45"/>
    <mergeCell ref="A55:D55"/>
    <mergeCell ref="A60:D60"/>
    <mergeCell ref="A46:B46"/>
    <mergeCell ref="A47:B47"/>
    <mergeCell ref="A48:B48"/>
    <mergeCell ref="A50:D50"/>
  </mergeCells>
  <phoneticPr fontId="1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workbookViewId="0">
      <selection activeCell="L18" sqref="L18"/>
    </sheetView>
  </sheetViews>
  <sheetFormatPr defaultRowHeight="12.75" x14ac:dyDescent="0.2"/>
  <cols>
    <col min="1" max="1" width="18.42578125" style="2" customWidth="1"/>
    <col min="2" max="2" width="16.7109375" style="2" customWidth="1"/>
    <col min="3" max="3" width="21.42578125" style="2" customWidth="1"/>
    <col min="4" max="4" width="13.28515625" style="2" customWidth="1"/>
    <col min="5" max="5" width="12.5703125" style="2" customWidth="1"/>
    <col min="6" max="6" width="10.85546875" style="2" customWidth="1"/>
    <col min="7" max="16384" width="9.140625" style="2"/>
  </cols>
  <sheetData>
    <row r="1" spans="1:6" x14ac:dyDescent="0.2">
      <c r="A1" s="3" t="s">
        <v>28</v>
      </c>
    </row>
    <row r="2" spans="1:6" ht="50.1" customHeight="1" x14ac:dyDescent="0.2">
      <c r="A2" s="132" t="s">
        <v>84</v>
      </c>
      <c r="B2" s="165"/>
      <c r="C2" s="165"/>
      <c r="D2" s="165"/>
      <c r="E2" s="165"/>
      <c r="F2" s="165"/>
    </row>
    <row r="3" spans="1:6" ht="30" customHeight="1" x14ac:dyDescent="0.2">
      <c r="A3" s="132" t="s">
        <v>35</v>
      </c>
      <c r="B3" s="165"/>
      <c r="C3" s="165"/>
      <c r="D3" s="165"/>
      <c r="E3" s="165"/>
      <c r="F3" s="165"/>
    </row>
    <row r="4" spans="1:6" ht="30" customHeight="1" x14ac:dyDescent="0.2">
      <c r="A4" s="132" t="s">
        <v>36</v>
      </c>
      <c r="B4" s="165"/>
      <c r="C4" s="165"/>
      <c r="D4" s="165"/>
      <c r="E4" s="165"/>
      <c r="F4" s="165"/>
    </row>
    <row r="5" spans="1:6" ht="24.95" customHeight="1" x14ac:dyDescent="0.2">
      <c r="A5" s="132" t="s">
        <v>37</v>
      </c>
      <c r="B5" s="165"/>
      <c r="C5" s="165"/>
      <c r="D5" s="165"/>
      <c r="E5" s="165"/>
      <c r="F5" s="165"/>
    </row>
    <row r="6" spans="1:6" x14ac:dyDescent="0.2">
      <c r="A6" s="14" t="s">
        <v>18</v>
      </c>
    </row>
    <row r="7" spans="1:6" x14ac:dyDescent="0.2">
      <c r="A7" s="137" t="s">
        <v>19</v>
      </c>
      <c r="B7" s="166"/>
      <c r="C7" s="166"/>
      <c r="D7" s="166"/>
      <c r="E7" s="166"/>
      <c r="F7" s="166"/>
    </row>
    <row r="8" spans="1:6" ht="20.100000000000001" customHeight="1" x14ac:dyDescent="0.2">
      <c r="A8" s="139" t="s">
        <v>119</v>
      </c>
      <c r="B8" s="133"/>
      <c r="C8" s="133"/>
      <c r="D8" s="133"/>
      <c r="E8" s="133"/>
      <c r="F8" s="133"/>
    </row>
    <row r="9" spans="1:6" ht="20.100000000000001" customHeight="1" x14ac:dyDescent="0.2">
      <c r="A9" s="21"/>
      <c r="B9" s="46"/>
      <c r="C9" s="46"/>
      <c r="D9" s="46"/>
      <c r="E9" s="46"/>
      <c r="F9" s="46"/>
    </row>
    <row r="10" spans="1:6" x14ac:dyDescent="0.2">
      <c r="A10" s="27" t="s">
        <v>17</v>
      </c>
    </row>
    <row r="11" spans="1:6" x14ac:dyDescent="0.2">
      <c r="A11" s="31"/>
    </row>
    <row r="12" spans="1:6" x14ac:dyDescent="0.2">
      <c r="A12" s="144" t="s">
        <v>20</v>
      </c>
      <c r="B12" s="145"/>
      <c r="C12" s="145"/>
    </row>
    <row r="13" spans="1:6" ht="33" customHeight="1" x14ac:dyDescent="0.2">
      <c r="A13" s="150" t="s">
        <v>0</v>
      </c>
      <c r="B13" s="150" t="s">
        <v>14</v>
      </c>
      <c r="C13" s="150" t="s">
        <v>13</v>
      </c>
      <c r="D13" s="147" t="s">
        <v>12</v>
      </c>
      <c r="E13" s="147" t="s">
        <v>15</v>
      </c>
      <c r="F13" s="147" t="s">
        <v>16</v>
      </c>
    </row>
    <row r="14" spans="1:6" ht="12.75" customHeight="1" x14ac:dyDescent="0.2">
      <c r="A14" s="150"/>
      <c r="B14" s="150"/>
      <c r="C14" s="150"/>
      <c r="D14" s="148"/>
      <c r="E14" s="148"/>
      <c r="F14" s="148"/>
    </row>
    <row r="15" spans="1:6" x14ac:dyDescent="0.2">
      <c r="A15" s="6">
        <v>1</v>
      </c>
      <c r="B15" s="6">
        <v>1000</v>
      </c>
      <c r="C15" s="47"/>
      <c r="D15" s="47"/>
      <c r="E15" s="47"/>
      <c r="F15" s="47"/>
    </row>
    <row r="16" spans="1:6" x14ac:dyDescent="0.2">
      <c r="A16" s="6">
        <v>2</v>
      </c>
      <c r="B16" s="6">
        <v>1200</v>
      </c>
      <c r="C16" s="47"/>
      <c r="D16" s="47"/>
      <c r="E16" s="47"/>
      <c r="F16" s="47"/>
    </row>
    <row r="17" spans="1:6" x14ac:dyDescent="0.2">
      <c r="A17" s="6" t="s">
        <v>1</v>
      </c>
      <c r="B17" s="6">
        <f>SUM(B15:B16)</f>
        <v>2200</v>
      </c>
      <c r="C17" s="47"/>
      <c r="D17" s="47"/>
      <c r="E17" s="47"/>
      <c r="F17" s="47"/>
    </row>
    <row r="18" spans="1:6" x14ac:dyDescent="0.2">
      <c r="A18" s="151" t="s">
        <v>38</v>
      </c>
      <c r="B18" s="149"/>
      <c r="C18" s="149"/>
      <c r="D18" s="149"/>
    </row>
    <row r="19" spans="1:6" ht="12.75" customHeight="1" x14ac:dyDescent="0.2">
      <c r="A19" s="134" t="s">
        <v>39</v>
      </c>
      <c r="B19" s="149"/>
      <c r="C19" s="149"/>
      <c r="D19" s="149"/>
    </row>
    <row r="20" spans="1:6" x14ac:dyDescent="0.2">
      <c r="A20" s="7"/>
      <c r="B20" s="4"/>
      <c r="C20" s="4"/>
      <c r="D20" s="4"/>
    </row>
    <row r="21" spans="1:6" x14ac:dyDescent="0.2">
      <c r="A21" s="144" t="s">
        <v>40</v>
      </c>
      <c r="B21" s="145"/>
      <c r="C21" s="145"/>
      <c r="D21" s="145"/>
      <c r="E21" s="145"/>
      <c r="F21" s="145"/>
    </row>
    <row r="22" spans="1:6" x14ac:dyDescent="0.2">
      <c r="A22" s="7"/>
      <c r="B22" s="4"/>
      <c r="C22" s="4"/>
      <c r="D22" s="4"/>
      <c r="E22" s="4"/>
      <c r="F22" s="4"/>
    </row>
    <row r="23" spans="1:6" x14ac:dyDescent="0.2">
      <c r="A23" s="144" t="s">
        <v>22</v>
      </c>
      <c r="B23" s="145"/>
      <c r="C23" s="145"/>
      <c r="D23" s="145"/>
    </row>
    <row r="24" spans="1:6" x14ac:dyDescent="0.2">
      <c r="A24" s="134" t="s">
        <v>42</v>
      </c>
      <c r="B24" s="149"/>
      <c r="C24" s="149"/>
      <c r="D24" s="149"/>
    </row>
    <row r="25" spans="1:6" x14ac:dyDescent="0.2">
      <c r="A25" s="5" t="s">
        <v>2</v>
      </c>
      <c r="B25" s="5" t="s">
        <v>9</v>
      </c>
      <c r="C25" s="5" t="s">
        <v>10</v>
      </c>
      <c r="D25" s="5" t="s">
        <v>5</v>
      </c>
      <c r="E25" s="5" t="s">
        <v>6</v>
      </c>
    </row>
    <row r="26" spans="1:6" x14ac:dyDescent="0.2">
      <c r="A26" s="8" t="s">
        <v>41</v>
      </c>
      <c r="B26" s="6">
        <v>20000</v>
      </c>
      <c r="C26" s="10">
        <v>35471</v>
      </c>
      <c r="D26" s="47"/>
      <c r="E26" s="47"/>
    </row>
    <row r="27" spans="1:6" x14ac:dyDescent="0.2">
      <c r="A27" s="134" t="s">
        <v>43</v>
      </c>
      <c r="B27" s="149"/>
      <c r="C27" s="149"/>
      <c r="D27" s="149"/>
    </row>
    <row r="28" spans="1:6" x14ac:dyDescent="0.2">
      <c r="A28" s="5" t="s">
        <v>2</v>
      </c>
      <c r="B28" s="5" t="s">
        <v>9</v>
      </c>
      <c r="C28" s="5" t="s">
        <v>4</v>
      </c>
      <c r="D28" s="5" t="s">
        <v>5</v>
      </c>
      <c r="E28" s="5" t="s">
        <v>6</v>
      </c>
    </row>
    <row r="29" spans="1:6" x14ac:dyDescent="0.2">
      <c r="A29" s="8" t="s">
        <v>41</v>
      </c>
      <c r="B29" s="6">
        <v>20000</v>
      </c>
      <c r="C29" s="9">
        <v>0.12</v>
      </c>
      <c r="D29" s="47"/>
      <c r="E29" s="47"/>
    </row>
    <row r="30" spans="1:6" x14ac:dyDescent="0.2">
      <c r="A30" s="134" t="s">
        <v>44</v>
      </c>
      <c r="B30" s="149"/>
      <c r="C30" s="149"/>
      <c r="D30" s="149"/>
    </row>
    <row r="31" spans="1:6" x14ac:dyDescent="0.2">
      <c r="A31" s="5" t="s">
        <v>2</v>
      </c>
      <c r="B31" s="5" t="s">
        <v>3</v>
      </c>
      <c r="C31" s="5" t="s">
        <v>11</v>
      </c>
      <c r="D31" s="5" t="s">
        <v>5</v>
      </c>
      <c r="E31" s="5" t="s">
        <v>6</v>
      </c>
    </row>
    <row r="32" spans="1:6" x14ac:dyDescent="0.2">
      <c r="A32" s="8" t="s">
        <v>41</v>
      </c>
      <c r="B32" s="6">
        <v>20000</v>
      </c>
      <c r="C32" s="9">
        <v>0.12</v>
      </c>
      <c r="D32" s="47"/>
      <c r="E32" s="47"/>
    </row>
    <row r="33" spans="1:5" x14ac:dyDescent="0.2">
      <c r="A33" s="1"/>
      <c r="B33" s="11"/>
      <c r="C33" s="11"/>
      <c r="D33" s="11"/>
      <c r="E33" s="11"/>
    </row>
    <row r="34" spans="1:5" x14ac:dyDescent="0.2">
      <c r="A34" s="1"/>
    </row>
    <row r="35" spans="1:5" ht="12.75" customHeight="1" x14ac:dyDescent="0.2">
      <c r="A35" s="134" t="s">
        <v>48</v>
      </c>
      <c r="B35" s="167"/>
      <c r="C35" s="16">
        <v>2002</v>
      </c>
      <c r="D35" s="16">
        <v>2003</v>
      </c>
      <c r="E35" s="17">
        <v>2004</v>
      </c>
    </row>
    <row r="36" spans="1:5" ht="12.75" customHeight="1" x14ac:dyDescent="0.2">
      <c r="A36" s="136" t="s">
        <v>46</v>
      </c>
      <c r="B36" s="167"/>
      <c r="C36" s="49"/>
      <c r="D36" s="49"/>
      <c r="E36" s="49"/>
    </row>
    <row r="37" spans="1:5" ht="12.75" customHeight="1" x14ac:dyDescent="0.2">
      <c r="A37" s="136" t="s">
        <v>47</v>
      </c>
      <c r="B37" s="167"/>
      <c r="C37" s="49"/>
      <c r="D37" s="49"/>
      <c r="E37" s="49"/>
    </row>
    <row r="38" spans="1:5" ht="12.75" customHeight="1" x14ac:dyDescent="0.2">
      <c r="A38" s="136" t="s">
        <v>30</v>
      </c>
      <c r="B38" s="167"/>
      <c r="C38" s="49"/>
      <c r="D38" s="49"/>
      <c r="E38" s="49"/>
    </row>
    <row r="39" spans="1:5" x14ac:dyDescent="0.2">
      <c r="A39" s="142" t="s">
        <v>31</v>
      </c>
      <c r="B39" s="167"/>
      <c r="C39" s="49"/>
      <c r="D39" s="49"/>
      <c r="E39" s="49"/>
    </row>
    <row r="40" spans="1:5" x14ac:dyDescent="0.2">
      <c r="A40" s="142" t="s">
        <v>32</v>
      </c>
      <c r="B40" s="142"/>
      <c r="C40" s="49"/>
      <c r="D40" s="49"/>
      <c r="E40" s="49"/>
    </row>
    <row r="41" spans="1:5" x14ac:dyDescent="0.2">
      <c r="A41" s="143" t="s">
        <v>33</v>
      </c>
      <c r="B41" s="143"/>
      <c r="C41" s="49"/>
      <c r="D41" s="49"/>
      <c r="E41" s="49"/>
    </row>
    <row r="42" spans="1:5" x14ac:dyDescent="0.2">
      <c r="A42" s="136" t="s">
        <v>34</v>
      </c>
      <c r="B42" s="167"/>
      <c r="C42" s="49"/>
      <c r="D42" s="49"/>
      <c r="E42" s="49"/>
    </row>
    <row r="43" spans="1:5" x14ac:dyDescent="0.2">
      <c r="A43" s="12"/>
      <c r="B43" s="48"/>
      <c r="C43" s="19"/>
      <c r="D43" s="48"/>
    </row>
    <row r="44" spans="1:5" ht="12.75" customHeight="1" x14ac:dyDescent="0.2">
      <c r="A44" s="140" t="s">
        <v>49</v>
      </c>
      <c r="B44" s="141"/>
      <c r="C44" s="141"/>
      <c r="D44" s="141"/>
    </row>
    <row r="45" spans="1:5" x14ac:dyDescent="0.2">
      <c r="A45" s="24" t="s">
        <v>23</v>
      </c>
      <c r="B45" s="50"/>
      <c r="C45" s="24" t="s">
        <v>24</v>
      </c>
      <c r="D45" s="50"/>
    </row>
    <row r="46" spans="1:5" x14ac:dyDescent="0.2">
      <c r="A46" s="24" t="s">
        <v>25</v>
      </c>
      <c r="B46" s="49"/>
      <c r="C46" s="51" t="s">
        <v>26</v>
      </c>
      <c r="D46" s="49"/>
    </row>
    <row r="47" spans="1:5" x14ac:dyDescent="0.2">
      <c r="A47" s="52" t="s">
        <v>27</v>
      </c>
      <c r="B47" s="53"/>
      <c r="C47" s="52" t="s">
        <v>27</v>
      </c>
      <c r="D47" s="53"/>
    </row>
    <row r="48" spans="1:5" x14ac:dyDescent="0.2">
      <c r="A48" s="54"/>
      <c r="B48" s="11"/>
      <c r="C48" s="54"/>
      <c r="D48" s="11"/>
    </row>
    <row r="49" spans="1:4" ht="12.75" customHeight="1" x14ac:dyDescent="0.2">
      <c r="A49" s="140" t="s">
        <v>50</v>
      </c>
      <c r="B49" s="141"/>
      <c r="C49" s="141"/>
      <c r="D49" s="141"/>
    </row>
    <row r="50" spans="1:4" x14ac:dyDescent="0.2">
      <c r="A50" s="24" t="s">
        <v>23</v>
      </c>
      <c r="B50" s="53"/>
      <c r="C50" s="24" t="s">
        <v>24</v>
      </c>
      <c r="D50" s="50"/>
    </row>
    <row r="51" spans="1:4" x14ac:dyDescent="0.2">
      <c r="A51" s="24" t="s">
        <v>25</v>
      </c>
      <c r="B51" s="53"/>
      <c r="C51" s="51" t="s">
        <v>26</v>
      </c>
      <c r="D51" s="53"/>
    </row>
    <row r="52" spans="1:4" x14ac:dyDescent="0.2">
      <c r="A52" s="52" t="s">
        <v>27</v>
      </c>
      <c r="B52" s="53"/>
      <c r="C52" s="52" t="s">
        <v>27</v>
      </c>
      <c r="D52" s="53"/>
    </row>
    <row r="54" spans="1:4" ht="12.75" customHeight="1" x14ac:dyDescent="0.2">
      <c r="A54" s="140" t="s">
        <v>51</v>
      </c>
      <c r="B54" s="141"/>
      <c r="C54" s="141"/>
      <c r="D54" s="141"/>
    </row>
    <row r="55" spans="1:4" x14ac:dyDescent="0.2">
      <c r="A55" s="24" t="s">
        <v>23</v>
      </c>
      <c r="B55" s="53"/>
      <c r="C55" s="24" t="s">
        <v>24</v>
      </c>
      <c r="D55" s="50"/>
    </row>
    <row r="56" spans="1:4" x14ac:dyDescent="0.2">
      <c r="A56" s="24" t="s">
        <v>25</v>
      </c>
      <c r="B56" s="53"/>
      <c r="C56" s="51" t="s">
        <v>26</v>
      </c>
      <c r="D56" s="53"/>
    </row>
    <row r="57" spans="1:4" x14ac:dyDescent="0.2">
      <c r="A57" s="52" t="s">
        <v>27</v>
      </c>
      <c r="B57" s="53"/>
      <c r="C57" s="52" t="s">
        <v>27</v>
      </c>
      <c r="D57" s="53"/>
    </row>
  </sheetData>
  <mergeCells count="31">
    <mergeCell ref="A38:B38"/>
    <mergeCell ref="A39:B39"/>
    <mergeCell ref="A49:D49"/>
    <mergeCell ref="A54:D54"/>
    <mergeCell ref="A40:B40"/>
    <mergeCell ref="A41:B41"/>
    <mergeCell ref="A42:B42"/>
    <mergeCell ref="A44:D44"/>
    <mergeCell ref="A27:D27"/>
    <mergeCell ref="A30:D30"/>
    <mergeCell ref="A35:B35"/>
    <mergeCell ref="A36:B36"/>
    <mergeCell ref="A37:B37"/>
    <mergeCell ref="A18:D18"/>
    <mergeCell ref="A19:D19"/>
    <mergeCell ref="A21:F21"/>
    <mergeCell ref="A23:D23"/>
    <mergeCell ref="A24:D24"/>
    <mergeCell ref="A8:F8"/>
    <mergeCell ref="A12:C12"/>
    <mergeCell ref="A13:A14"/>
    <mergeCell ref="B13:B14"/>
    <mergeCell ref="C13:C14"/>
    <mergeCell ref="D13:D14"/>
    <mergeCell ref="E13:E14"/>
    <mergeCell ref="F13:F14"/>
    <mergeCell ref="A2:F2"/>
    <mergeCell ref="A3:F3"/>
    <mergeCell ref="A4:F4"/>
    <mergeCell ref="A5:F5"/>
    <mergeCell ref="A7:F7"/>
  </mergeCells>
  <phoneticPr fontId="16" type="noConversion"/>
  <pageMargins left="0.75" right="0.75" top="1" bottom="1" header="0.5" footer="0.5"/>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Formulas="1" topLeftCell="A10" workbookViewId="0">
      <selection activeCell="C26" sqref="C26"/>
    </sheetView>
  </sheetViews>
  <sheetFormatPr defaultRowHeight="12.75" x14ac:dyDescent="0.2"/>
  <cols>
    <col min="1" max="1" width="18.42578125" style="2" customWidth="1"/>
    <col min="2" max="2" width="14.7109375" style="2" bestFit="1" customWidth="1"/>
    <col min="3" max="3" width="9" style="2" bestFit="1" customWidth="1"/>
    <col min="4" max="5" width="8.7109375" style="2" bestFit="1" customWidth="1"/>
    <col min="6" max="6" width="7.28515625" style="2" bestFit="1" customWidth="1"/>
    <col min="7" max="16384" width="9.140625" style="2"/>
  </cols>
  <sheetData>
    <row r="1" spans="1:6" x14ac:dyDescent="0.2">
      <c r="A1" s="3" t="s">
        <v>28</v>
      </c>
    </row>
    <row r="2" spans="1:6" ht="50.1" customHeight="1" x14ac:dyDescent="0.2">
      <c r="A2" s="132" t="s">
        <v>45</v>
      </c>
      <c r="B2" s="133"/>
      <c r="C2" s="133"/>
      <c r="D2" s="133"/>
      <c r="E2" s="133"/>
      <c r="F2" s="133"/>
    </row>
    <row r="3" spans="1:6" ht="30" customHeight="1" x14ac:dyDescent="0.2">
      <c r="A3" s="132" t="s">
        <v>35</v>
      </c>
      <c r="B3" s="133"/>
      <c r="C3" s="133"/>
      <c r="D3" s="133"/>
      <c r="E3" s="133"/>
      <c r="F3" s="133"/>
    </row>
    <row r="4" spans="1:6" ht="30" customHeight="1" x14ac:dyDescent="0.2">
      <c r="A4" s="132" t="s">
        <v>36</v>
      </c>
      <c r="B4" s="133"/>
      <c r="C4" s="133"/>
      <c r="D4" s="133"/>
      <c r="E4" s="133"/>
      <c r="F4" s="133"/>
    </row>
    <row r="5" spans="1:6" ht="24.95" customHeight="1" x14ac:dyDescent="0.2">
      <c r="A5" s="132" t="s">
        <v>37</v>
      </c>
      <c r="B5" s="133"/>
      <c r="C5" s="133"/>
      <c r="D5" s="133"/>
      <c r="E5" s="133"/>
      <c r="F5" s="133"/>
    </row>
    <row r="6" spans="1:6" x14ac:dyDescent="0.2">
      <c r="A6" s="14" t="s">
        <v>18</v>
      </c>
    </row>
    <row r="7" spans="1:6" x14ac:dyDescent="0.2">
      <c r="A7" s="137" t="s">
        <v>19</v>
      </c>
      <c r="B7" s="138"/>
      <c r="C7" s="138"/>
      <c r="D7" s="138"/>
      <c r="E7" s="138"/>
      <c r="F7" s="138"/>
    </row>
    <row r="8" spans="1:6" ht="20.100000000000001" customHeight="1" x14ac:dyDescent="0.2">
      <c r="A8" s="139" t="s">
        <v>119</v>
      </c>
      <c r="B8" s="133"/>
      <c r="C8" s="133"/>
      <c r="D8" s="133"/>
      <c r="E8" s="133"/>
      <c r="F8" s="133"/>
    </row>
    <row r="9" spans="1:6" ht="20.100000000000001" customHeight="1" x14ac:dyDescent="0.2">
      <c r="A9" s="21"/>
      <c r="B9" s="20"/>
      <c r="C9" s="20"/>
      <c r="D9" s="20"/>
      <c r="E9" s="20"/>
      <c r="F9" s="20"/>
    </row>
    <row r="10" spans="1:6" x14ac:dyDescent="0.2">
      <c r="A10" s="27" t="s">
        <v>17</v>
      </c>
    </row>
    <row r="11" spans="1:6" x14ac:dyDescent="0.2">
      <c r="A11" s="31"/>
    </row>
    <row r="12" spans="1:6" x14ac:dyDescent="0.2">
      <c r="A12" s="144" t="s">
        <v>20</v>
      </c>
      <c r="B12" s="145"/>
      <c r="C12" s="145"/>
    </row>
    <row r="13" spans="1:6" ht="33" customHeight="1" x14ac:dyDescent="0.2">
      <c r="A13" s="150" t="s">
        <v>0</v>
      </c>
      <c r="B13" s="150" t="s">
        <v>14</v>
      </c>
      <c r="C13" s="150" t="s">
        <v>13</v>
      </c>
      <c r="D13" s="147" t="s">
        <v>12</v>
      </c>
      <c r="E13" s="147" t="s">
        <v>15</v>
      </c>
      <c r="F13" s="147" t="s">
        <v>16</v>
      </c>
    </row>
    <row r="14" spans="1:6" ht="12.75" customHeight="1" x14ac:dyDescent="0.2">
      <c r="A14" s="150"/>
      <c r="B14" s="150"/>
      <c r="C14" s="150"/>
      <c r="D14" s="148"/>
      <c r="E14" s="148"/>
      <c r="F14" s="148"/>
    </row>
    <row r="15" spans="1:6" x14ac:dyDescent="0.2">
      <c r="A15" s="6">
        <v>1</v>
      </c>
      <c r="B15" s="55">
        <v>1000</v>
      </c>
      <c r="C15" s="55">
        <f>B15*0.15</f>
        <v>150</v>
      </c>
      <c r="D15" s="55">
        <f>B15*0.3</f>
        <v>300</v>
      </c>
      <c r="E15" s="55">
        <f>B15-C15</f>
        <v>850</v>
      </c>
      <c r="F15" s="55">
        <f>B15+D15</f>
        <v>1300</v>
      </c>
    </row>
    <row r="16" spans="1:6" x14ac:dyDescent="0.2">
      <c r="A16" s="6">
        <v>2</v>
      </c>
      <c r="B16" s="55">
        <v>1200</v>
      </c>
      <c r="C16" s="55">
        <f>B16*0.15</f>
        <v>180</v>
      </c>
      <c r="D16" s="55">
        <f>B16*0.3</f>
        <v>360</v>
      </c>
      <c r="E16" s="55">
        <f>B16-C16</f>
        <v>1020</v>
      </c>
      <c r="F16" s="55">
        <f>B16+D16</f>
        <v>1560</v>
      </c>
    </row>
    <row r="17" spans="1:6" x14ac:dyDescent="0.2">
      <c r="A17" s="6" t="s">
        <v>1</v>
      </c>
      <c r="B17" s="55">
        <f>SUM(B15:B16)</f>
        <v>2200</v>
      </c>
      <c r="C17" s="55">
        <f>SUM(C15:C16)</f>
        <v>330</v>
      </c>
      <c r="D17" s="55">
        <f>SUM(D15:D16)</f>
        <v>660</v>
      </c>
      <c r="E17" s="55">
        <f>SUM(E15:E16)</f>
        <v>1870</v>
      </c>
      <c r="F17" s="55">
        <f>SUM(F15:F16)</f>
        <v>2860</v>
      </c>
    </row>
    <row r="18" spans="1:6" x14ac:dyDescent="0.2">
      <c r="A18" s="151" t="s">
        <v>38</v>
      </c>
      <c r="B18" s="149"/>
      <c r="C18" s="149"/>
      <c r="D18" s="149"/>
    </row>
    <row r="19" spans="1:6" ht="12.75" customHeight="1" x14ac:dyDescent="0.2">
      <c r="A19" s="134" t="s">
        <v>39</v>
      </c>
      <c r="B19" s="149"/>
      <c r="C19" s="149"/>
      <c r="D19" s="149"/>
    </row>
    <row r="20" spans="1:6" x14ac:dyDescent="0.2">
      <c r="A20" s="7"/>
      <c r="B20" s="4"/>
      <c r="C20" s="4"/>
      <c r="D20" s="4"/>
    </row>
    <row r="21" spans="1:6" x14ac:dyDescent="0.2">
      <c r="A21" s="144" t="s">
        <v>40</v>
      </c>
      <c r="B21" s="145"/>
      <c r="C21" s="145"/>
      <c r="D21" s="145"/>
      <c r="E21" s="145"/>
      <c r="F21" s="145"/>
    </row>
    <row r="22" spans="1:6" x14ac:dyDescent="0.2">
      <c r="A22" s="7"/>
      <c r="B22" s="4"/>
      <c r="C22" s="4"/>
      <c r="D22" s="4"/>
      <c r="E22" s="4"/>
      <c r="F22" s="4"/>
    </row>
    <row r="23" spans="1:6" x14ac:dyDescent="0.2">
      <c r="A23" s="144" t="s">
        <v>22</v>
      </c>
      <c r="B23" s="145"/>
      <c r="C23" s="145"/>
      <c r="D23" s="145"/>
    </row>
    <row r="24" spans="1:6" x14ac:dyDescent="0.2">
      <c r="A24" s="134" t="s">
        <v>42</v>
      </c>
      <c r="B24" s="149"/>
      <c r="C24" s="149"/>
      <c r="D24" s="149"/>
    </row>
    <row r="25" spans="1:6" ht="38.25" x14ac:dyDescent="0.2">
      <c r="A25" s="5" t="s">
        <v>2</v>
      </c>
      <c r="B25" s="5" t="s">
        <v>9</v>
      </c>
      <c r="C25" s="5" t="s">
        <v>10</v>
      </c>
      <c r="D25" s="5" t="s">
        <v>5</v>
      </c>
      <c r="E25" s="5" t="s">
        <v>6</v>
      </c>
    </row>
    <row r="26" spans="1:6" x14ac:dyDescent="0.2">
      <c r="A26" s="8" t="s">
        <v>41</v>
      </c>
      <c r="B26" s="6">
        <v>20000</v>
      </c>
      <c r="C26" s="10">
        <v>35471</v>
      </c>
      <c r="D26" s="6">
        <f>B26*0.12*(11/12)</f>
        <v>2200</v>
      </c>
      <c r="E26" s="6">
        <f>B26-D26</f>
        <v>17800</v>
      </c>
    </row>
    <row r="27" spans="1:6" x14ac:dyDescent="0.2">
      <c r="A27" s="134" t="s">
        <v>43</v>
      </c>
      <c r="B27" s="149"/>
      <c r="C27" s="149"/>
      <c r="D27" s="149"/>
    </row>
    <row r="28" spans="1:6" ht="38.25" x14ac:dyDescent="0.2">
      <c r="A28" s="5" t="s">
        <v>2</v>
      </c>
      <c r="B28" s="5" t="s">
        <v>9</v>
      </c>
      <c r="C28" s="5" t="s">
        <v>4</v>
      </c>
      <c r="D28" s="5" t="s">
        <v>5</v>
      </c>
      <c r="E28" s="5" t="s">
        <v>6</v>
      </c>
    </row>
    <row r="29" spans="1:6" x14ac:dyDescent="0.2">
      <c r="A29" s="8" t="s">
        <v>41</v>
      </c>
      <c r="B29" s="6">
        <v>20000</v>
      </c>
      <c r="C29" s="9">
        <v>0.12</v>
      </c>
      <c r="D29" s="6">
        <f>B29*C29</f>
        <v>2400</v>
      </c>
      <c r="E29" s="6">
        <f>E26-D29</f>
        <v>15400</v>
      </c>
    </row>
    <row r="30" spans="1:6" x14ac:dyDescent="0.2">
      <c r="A30" s="134" t="s">
        <v>44</v>
      </c>
      <c r="B30" s="149"/>
      <c r="C30" s="149"/>
      <c r="D30" s="149"/>
    </row>
    <row r="31" spans="1:6" ht="25.5" x14ac:dyDescent="0.2">
      <c r="A31" s="5" t="s">
        <v>2</v>
      </c>
      <c r="B31" s="5" t="s">
        <v>3</v>
      </c>
      <c r="C31" s="5" t="s">
        <v>11</v>
      </c>
      <c r="D31" s="5" t="s">
        <v>5</v>
      </c>
      <c r="E31" s="5" t="s">
        <v>6</v>
      </c>
    </row>
    <row r="32" spans="1:6" x14ac:dyDescent="0.2">
      <c r="A32" s="8" t="s">
        <v>41</v>
      </c>
      <c r="B32" s="6">
        <v>20000</v>
      </c>
      <c r="C32" s="9">
        <v>0.12</v>
      </c>
      <c r="D32" s="6">
        <f>B32*C32</f>
        <v>2400</v>
      </c>
      <c r="E32" s="6">
        <f>E29-D32</f>
        <v>13000</v>
      </c>
    </row>
    <row r="33" spans="1:5" x14ac:dyDescent="0.2">
      <c r="A33" s="1"/>
      <c r="B33" s="11"/>
      <c r="C33" s="11"/>
      <c r="D33" s="11"/>
      <c r="E33" s="11"/>
    </row>
    <row r="34" spans="1:5" x14ac:dyDescent="0.2">
      <c r="A34" s="1"/>
    </row>
    <row r="35" spans="1:5" ht="12.75" customHeight="1" x14ac:dyDescent="0.2">
      <c r="A35" s="134" t="s">
        <v>48</v>
      </c>
      <c r="B35" s="135"/>
      <c r="C35" s="16">
        <v>2002</v>
      </c>
      <c r="D35" s="16">
        <v>2003</v>
      </c>
      <c r="E35" s="17">
        <v>2004</v>
      </c>
    </row>
    <row r="36" spans="1:5" ht="12.75" customHeight="1" x14ac:dyDescent="0.2">
      <c r="A36" s="136" t="s">
        <v>46</v>
      </c>
      <c r="B36" s="135"/>
      <c r="C36" s="56">
        <f>2000*1000</f>
        <v>2000000</v>
      </c>
      <c r="D36" s="56">
        <f>2500*1000</f>
        <v>2500000</v>
      </c>
      <c r="E36" s="56">
        <f>3000*1000</f>
        <v>3000000</v>
      </c>
    </row>
    <row r="37" spans="1:5" ht="12.75" customHeight="1" x14ac:dyDescent="0.2">
      <c r="A37" s="136" t="s">
        <v>47</v>
      </c>
      <c r="B37" s="135"/>
      <c r="C37" s="56">
        <f>2000*500</f>
        <v>1000000</v>
      </c>
      <c r="D37" s="56">
        <f>2500*500</f>
        <v>1250000</v>
      </c>
      <c r="E37" s="56">
        <f>3000*500</f>
        <v>1500000</v>
      </c>
    </row>
    <row r="38" spans="1:5" ht="12.75" customHeight="1" x14ac:dyDescent="0.2">
      <c r="A38" s="136" t="s">
        <v>30</v>
      </c>
      <c r="B38" s="135"/>
      <c r="C38" s="56">
        <f>C36-C37</f>
        <v>1000000</v>
      </c>
      <c r="D38" s="56">
        <f>D36-D37</f>
        <v>1250000</v>
      </c>
      <c r="E38" s="56">
        <f>E36-E37</f>
        <v>1500000</v>
      </c>
    </row>
    <row r="39" spans="1:5" x14ac:dyDescent="0.2">
      <c r="A39" s="142" t="s">
        <v>31</v>
      </c>
      <c r="B39" s="135"/>
      <c r="C39" s="56">
        <f>12*1000</f>
        <v>12000</v>
      </c>
      <c r="D39" s="56">
        <f>12*1000</f>
        <v>12000</v>
      </c>
      <c r="E39" s="56">
        <f>12*1000</f>
        <v>12000</v>
      </c>
    </row>
    <row r="40" spans="1:5" x14ac:dyDescent="0.2">
      <c r="A40" s="142" t="s">
        <v>32</v>
      </c>
      <c r="B40" s="142"/>
      <c r="C40" s="56">
        <v>40040</v>
      </c>
      <c r="D40" s="56">
        <v>40040</v>
      </c>
      <c r="E40" s="56">
        <v>40040</v>
      </c>
    </row>
    <row r="41" spans="1:5" x14ac:dyDescent="0.2">
      <c r="A41" s="143" t="s">
        <v>33</v>
      </c>
      <c r="B41" s="143"/>
      <c r="C41" s="56">
        <v>2200</v>
      </c>
      <c r="D41" s="56">
        <v>2400</v>
      </c>
      <c r="E41" s="56">
        <v>2400</v>
      </c>
    </row>
    <row r="42" spans="1:5" x14ac:dyDescent="0.2">
      <c r="A42" s="136" t="s">
        <v>34</v>
      </c>
      <c r="B42" s="135"/>
      <c r="C42" s="56">
        <f>C38-C39-C40-C41</f>
        <v>945760</v>
      </c>
      <c r="D42" s="56">
        <f>D38-D39-D40-D41</f>
        <v>1195560</v>
      </c>
      <c r="E42" s="56">
        <f>E38-E39-E40-E41</f>
        <v>1445560</v>
      </c>
    </row>
    <row r="43" spans="1:5" x14ac:dyDescent="0.2">
      <c r="A43" s="12"/>
      <c r="B43" s="13"/>
      <c r="C43" s="18"/>
      <c r="D43" s="13"/>
    </row>
    <row r="44" spans="1:5" ht="12.75" customHeight="1" x14ac:dyDescent="0.2">
      <c r="A44" s="140" t="s">
        <v>49</v>
      </c>
      <c r="B44" s="141"/>
      <c r="C44" s="141"/>
      <c r="D44" s="141"/>
    </row>
    <row r="45" spans="1:5" x14ac:dyDescent="0.2">
      <c r="A45" s="24" t="s">
        <v>23</v>
      </c>
      <c r="B45" s="57">
        <f>30000+C36-C37-C39-C40-20000</f>
        <v>957960</v>
      </c>
      <c r="C45" s="24" t="s">
        <v>24</v>
      </c>
      <c r="D45" s="57">
        <v>30000</v>
      </c>
    </row>
    <row r="46" spans="1:5" x14ac:dyDescent="0.2">
      <c r="A46" s="24" t="s">
        <v>25</v>
      </c>
      <c r="B46" s="56">
        <f>E26</f>
        <v>17800</v>
      </c>
      <c r="C46" s="25" t="s">
        <v>26</v>
      </c>
      <c r="D46" s="56">
        <f>C42</f>
        <v>945760</v>
      </c>
    </row>
    <row r="47" spans="1:5" x14ac:dyDescent="0.2">
      <c r="A47" s="26" t="s">
        <v>27</v>
      </c>
      <c r="B47" s="58">
        <f>B46+B45</f>
        <v>975760</v>
      </c>
      <c r="C47" s="26" t="s">
        <v>27</v>
      </c>
      <c r="D47" s="58">
        <f>D46+D45</f>
        <v>975760</v>
      </c>
    </row>
    <row r="48" spans="1:5" x14ac:dyDescent="0.2">
      <c r="A48" s="15"/>
      <c r="B48" s="11"/>
      <c r="C48" s="15"/>
      <c r="D48" s="11"/>
    </row>
    <row r="49" spans="1:4" ht="12.75" customHeight="1" x14ac:dyDescent="0.2">
      <c r="A49" s="140" t="s">
        <v>50</v>
      </c>
      <c r="B49" s="141"/>
      <c r="C49" s="141"/>
      <c r="D49" s="141"/>
    </row>
    <row r="50" spans="1:4" x14ac:dyDescent="0.2">
      <c r="A50" s="24" t="s">
        <v>23</v>
      </c>
      <c r="B50" s="58">
        <f>B45+D36-D37-D39-D40</f>
        <v>2155920</v>
      </c>
      <c r="C50" s="24" t="s">
        <v>24</v>
      </c>
      <c r="D50" s="57">
        <v>30000</v>
      </c>
    </row>
    <row r="51" spans="1:4" x14ac:dyDescent="0.2">
      <c r="A51" s="24" t="s">
        <v>25</v>
      </c>
      <c r="B51" s="58">
        <f>E29</f>
        <v>15400</v>
      </c>
      <c r="C51" s="25" t="s">
        <v>26</v>
      </c>
      <c r="D51" s="58">
        <f>D46+D42</f>
        <v>2141320</v>
      </c>
    </row>
    <row r="52" spans="1:4" x14ac:dyDescent="0.2">
      <c r="A52" s="26" t="s">
        <v>27</v>
      </c>
      <c r="B52" s="58">
        <f>SUM(B50:B51)</f>
        <v>2171320</v>
      </c>
      <c r="C52" s="26" t="s">
        <v>27</v>
      </c>
      <c r="D52" s="58">
        <f>SUM(D50:D51)</f>
        <v>2171320</v>
      </c>
    </row>
    <row r="54" spans="1:4" ht="12.75" customHeight="1" x14ac:dyDescent="0.2">
      <c r="A54" s="140" t="s">
        <v>51</v>
      </c>
      <c r="B54" s="141"/>
      <c r="C54" s="141"/>
      <c r="D54" s="141"/>
    </row>
    <row r="55" spans="1:4" x14ac:dyDescent="0.2">
      <c r="A55" s="24" t="s">
        <v>23</v>
      </c>
      <c r="B55" s="58">
        <f>B50+E36-E37-E39-E40</f>
        <v>3603880</v>
      </c>
      <c r="C55" s="24" t="s">
        <v>24</v>
      </c>
      <c r="D55" s="57">
        <v>30000</v>
      </c>
    </row>
    <row r="56" spans="1:4" x14ac:dyDescent="0.2">
      <c r="A56" s="24" t="s">
        <v>25</v>
      </c>
      <c r="B56" s="58">
        <f>E32</f>
        <v>13000</v>
      </c>
      <c r="C56" s="25" t="s">
        <v>26</v>
      </c>
      <c r="D56" s="58">
        <f>D51+E42</f>
        <v>3586880</v>
      </c>
    </row>
    <row r="57" spans="1:4" x14ac:dyDescent="0.2">
      <c r="A57" s="26" t="s">
        <v>27</v>
      </c>
      <c r="B57" s="58">
        <f>SUM(B55:B56)</f>
        <v>3616880</v>
      </c>
      <c r="C57" s="26" t="s">
        <v>27</v>
      </c>
      <c r="D57" s="58">
        <f>SUM(D55:D56)</f>
        <v>3616880</v>
      </c>
    </row>
  </sheetData>
  <mergeCells count="31">
    <mergeCell ref="A2:F2"/>
    <mergeCell ref="A3:F3"/>
    <mergeCell ref="A4:F4"/>
    <mergeCell ref="A5:F5"/>
    <mergeCell ref="A18:D18"/>
    <mergeCell ref="A19:D19"/>
    <mergeCell ref="A21:F21"/>
    <mergeCell ref="A23:D23"/>
    <mergeCell ref="A7:F7"/>
    <mergeCell ref="A8:F8"/>
    <mergeCell ref="A12:C12"/>
    <mergeCell ref="A13:A14"/>
    <mergeCell ref="B13:B14"/>
    <mergeCell ref="C13:C14"/>
    <mergeCell ref="D13:D14"/>
    <mergeCell ref="E13:E14"/>
    <mergeCell ref="F13:F14"/>
    <mergeCell ref="A36:B36"/>
    <mergeCell ref="A37:B37"/>
    <mergeCell ref="A38:B38"/>
    <mergeCell ref="A39:B39"/>
    <mergeCell ref="A24:D24"/>
    <mergeCell ref="A27:D27"/>
    <mergeCell ref="A30:D30"/>
    <mergeCell ref="A35:B35"/>
    <mergeCell ref="A49:D49"/>
    <mergeCell ref="A54:D54"/>
    <mergeCell ref="A40:B40"/>
    <mergeCell ref="A41:B41"/>
    <mergeCell ref="A42:B42"/>
    <mergeCell ref="A44:D44"/>
  </mergeCells>
  <phoneticPr fontId="1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1"/>
  <sheetViews>
    <sheetView tabSelected="1" workbookViewId="0">
      <selection activeCell="B23" sqref="B23"/>
    </sheetView>
  </sheetViews>
  <sheetFormatPr defaultRowHeight="12.75" x14ac:dyDescent="0.2"/>
  <cols>
    <col min="1" max="6" width="9.140625" style="36"/>
    <col min="7" max="7" width="10.28515625" style="36" customWidth="1"/>
    <col min="8" max="16384" width="9.140625" style="36"/>
  </cols>
  <sheetData>
    <row r="1" spans="1:8" ht="13.5" thickTop="1" x14ac:dyDescent="0.2">
      <c r="A1" s="39" t="s">
        <v>56</v>
      </c>
      <c r="B1" s="34"/>
      <c r="C1" s="34"/>
      <c r="D1" s="34"/>
      <c r="E1" s="34"/>
      <c r="F1" s="34"/>
      <c r="G1" s="34"/>
      <c r="H1" s="35"/>
    </row>
    <row r="2" spans="1:8" ht="13.5" thickBot="1" x14ac:dyDescent="0.25">
      <c r="A2" s="40"/>
      <c r="B2" s="41"/>
      <c r="C2" s="41"/>
      <c r="D2" s="41"/>
      <c r="E2" s="41"/>
      <c r="F2" s="41"/>
      <c r="G2" s="41"/>
      <c r="H2" s="42"/>
    </row>
    <row r="3" spans="1:8" x14ac:dyDescent="0.2">
      <c r="A3" s="108" t="s">
        <v>57</v>
      </c>
      <c r="B3" s="109"/>
      <c r="C3" s="109"/>
      <c r="D3" s="110"/>
      <c r="E3" s="41"/>
      <c r="F3" s="41"/>
      <c r="G3" s="41"/>
      <c r="H3" s="42"/>
    </row>
    <row r="4" spans="1:8" ht="13.5" thickBot="1" x14ac:dyDescent="0.25">
      <c r="A4" s="111"/>
      <c r="B4" s="112"/>
      <c r="C4" s="112"/>
      <c r="D4" s="113"/>
      <c r="E4" s="41"/>
      <c r="F4" s="41"/>
      <c r="G4" s="41"/>
      <c r="H4" s="42"/>
    </row>
    <row r="5" spans="1:8" x14ac:dyDescent="0.2">
      <c r="A5" s="43"/>
      <c r="B5" s="41"/>
      <c r="C5" s="41"/>
      <c r="D5" s="41"/>
      <c r="E5" s="41"/>
      <c r="F5" s="41"/>
      <c r="G5" s="41"/>
      <c r="H5" s="42"/>
    </row>
    <row r="6" spans="1:8" x14ac:dyDescent="0.2">
      <c r="A6" s="114" t="s">
        <v>58</v>
      </c>
      <c r="B6" s="115"/>
      <c r="C6" s="115"/>
      <c r="D6" s="115"/>
      <c r="E6" s="116"/>
      <c r="F6" s="41"/>
      <c r="G6" s="41"/>
      <c r="H6" s="42"/>
    </row>
    <row r="7" spans="1:8" x14ac:dyDescent="0.2">
      <c r="A7" s="117"/>
      <c r="B7" s="118"/>
      <c r="C7" s="118"/>
      <c r="D7" s="118"/>
      <c r="E7" s="119"/>
      <c r="F7" s="41"/>
      <c r="G7" s="41"/>
      <c r="H7" s="42"/>
    </row>
    <row r="8" spans="1:8" x14ac:dyDescent="0.2">
      <c r="A8" s="43"/>
      <c r="B8" s="41"/>
      <c r="C8" s="41"/>
      <c r="D8" s="41"/>
      <c r="E8" s="41"/>
      <c r="F8" s="41"/>
      <c r="G8" s="41"/>
      <c r="H8" s="42"/>
    </row>
    <row r="9" spans="1:8" x14ac:dyDescent="0.2">
      <c r="A9" s="120" t="s">
        <v>59</v>
      </c>
      <c r="B9" s="121"/>
      <c r="C9" s="121"/>
      <c r="D9" s="121"/>
      <c r="E9" s="121"/>
      <c r="F9" s="121"/>
      <c r="G9" s="121"/>
      <c r="H9" s="122"/>
    </row>
    <row r="10" spans="1:8" x14ac:dyDescent="0.2">
      <c r="A10" s="123"/>
      <c r="B10" s="124"/>
      <c r="C10" s="124"/>
      <c r="D10" s="124"/>
      <c r="E10" s="124"/>
      <c r="F10" s="124"/>
      <c r="G10" s="124"/>
      <c r="H10" s="125"/>
    </row>
    <row r="11" spans="1:8" x14ac:dyDescent="0.2">
      <c r="A11" s="43"/>
      <c r="B11" s="41"/>
      <c r="C11" s="41"/>
      <c r="D11" s="41"/>
      <c r="E11" s="41"/>
      <c r="F11" s="41"/>
      <c r="G11" s="41"/>
      <c r="H11" s="42"/>
    </row>
    <row r="12" spans="1:8" x14ac:dyDescent="0.2">
      <c r="A12" s="126" t="s">
        <v>60</v>
      </c>
      <c r="B12" s="127"/>
      <c r="C12" s="127"/>
      <c r="D12" s="127"/>
      <c r="E12" s="127"/>
      <c r="F12" s="127"/>
      <c r="G12" s="128"/>
      <c r="H12" s="42"/>
    </row>
    <row r="13" spans="1:8" x14ac:dyDescent="0.2">
      <c r="A13" s="129"/>
      <c r="B13" s="130"/>
      <c r="C13" s="130"/>
      <c r="D13" s="130"/>
      <c r="E13" s="130"/>
      <c r="F13" s="130"/>
      <c r="G13" s="131"/>
      <c r="H13" s="42"/>
    </row>
    <row r="14" spans="1:8" x14ac:dyDescent="0.2">
      <c r="A14" s="44"/>
      <c r="B14" s="45"/>
      <c r="C14" s="45"/>
      <c r="D14" s="45"/>
      <c r="E14" s="45"/>
      <c r="F14" s="45"/>
      <c r="G14" s="45"/>
      <c r="H14" s="42"/>
    </row>
    <row r="15" spans="1:8" x14ac:dyDescent="0.2">
      <c r="A15" s="44"/>
      <c r="B15" s="45"/>
      <c r="C15" s="45"/>
      <c r="D15" s="45"/>
      <c r="E15" s="45"/>
      <c r="F15" s="45"/>
      <c r="G15" s="45"/>
      <c r="H15" s="42"/>
    </row>
    <row r="16" spans="1:8" x14ac:dyDescent="0.2">
      <c r="A16" s="98" t="s">
        <v>61</v>
      </c>
      <c r="B16" s="99"/>
      <c r="C16" s="99"/>
      <c r="D16" s="99"/>
      <c r="E16" s="99"/>
      <c r="F16" s="99"/>
      <c r="G16" s="100"/>
      <c r="H16" s="42"/>
    </row>
    <row r="17" spans="1:8" x14ac:dyDescent="0.2">
      <c r="A17" s="101"/>
      <c r="B17" s="102"/>
      <c r="C17" s="102"/>
      <c r="D17" s="102"/>
      <c r="E17" s="102"/>
      <c r="F17" s="102"/>
      <c r="G17" s="103"/>
      <c r="H17" s="42"/>
    </row>
    <row r="18" spans="1:8" x14ac:dyDescent="0.2">
      <c r="A18" s="40"/>
      <c r="B18" s="41"/>
      <c r="C18" s="41"/>
      <c r="D18" s="41"/>
      <c r="E18" s="41"/>
      <c r="F18" s="41"/>
      <c r="G18" s="41"/>
      <c r="H18" s="42"/>
    </row>
    <row r="19" spans="1:8" x14ac:dyDescent="0.2">
      <c r="A19" s="40"/>
      <c r="B19" s="41"/>
      <c r="C19" s="41"/>
      <c r="D19" s="41"/>
      <c r="E19" s="41"/>
      <c r="F19" s="41"/>
      <c r="G19" s="41"/>
      <c r="H19" s="42"/>
    </row>
    <row r="20" spans="1:8" ht="13.5" thickBot="1" x14ac:dyDescent="0.25">
      <c r="A20" s="104"/>
      <c r="B20" s="105"/>
      <c r="C20" s="105"/>
      <c r="D20" s="105"/>
      <c r="E20" s="106"/>
      <c r="F20" s="106"/>
      <c r="G20" s="106"/>
      <c r="H20" s="107"/>
    </row>
    <row r="21" spans="1:8" ht="13.5" thickTop="1" x14ac:dyDescent="0.2"/>
  </sheetData>
  <mergeCells count="6">
    <mergeCell ref="A16:G17"/>
    <mergeCell ref="A20:H20"/>
    <mergeCell ref="A3:D4"/>
    <mergeCell ref="A6:E7"/>
    <mergeCell ref="A9:H10"/>
    <mergeCell ref="A12:G13"/>
  </mergeCells>
  <phoneticPr fontId="16" type="noConversion"/>
  <pageMargins left="0.75" right="0.75" top="1" bottom="1" header="0.5" footer="0.5"/>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7" workbookViewId="0">
      <selection activeCell="N18" sqref="N18"/>
    </sheetView>
  </sheetViews>
  <sheetFormatPr defaultRowHeight="12.75" x14ac:dyDescent="0.2"/>
  <cols>
    <col min="1" max="1" width="18.42578125" style="2" customWidth="1"/>
    <col min="2" max="2" width="16.7109375" style="2" customWidth="1"/>
    <col min="3" max="3" width="21.42578125" style="2" customWidth="1"/>
    <col min="4" max="4" width="15.85546875" style="2" customWidth="1"/>
    <col min="5" max="5" width="15.28515625" style="2" customWidth="1"/>
    <col min="6" max="6" width="10.85546875" style="2" customWidth="1"/>
    <col min="7" max="16384" width="9.140625" style="2"/>
  </cols>
  <sheetData>
    <row r="1" spans="1:6" x14ac:dyDescent="0.2">
      <c r="A1" s="3" t="s">
        <v>28</v>
      </c>
    </row>
    <row r="2" spans="1:6" ht="50.1" customHeight="1" x14ac:dyDescent="0.2">
      <c r="A2" s="132" t="s">
        <v>86</v>
      </c>
      <c r="B2" s="133"/>
      <c r="C2" s="133"/>
      <c r="D2" s="133"/>
      <c r="E2" s="133"/>
      <c r="F2" s="133"/>
    </row>
    <row r="3" spans="1:6" ht="24.95" customHeight="1" x14ac:dyDescent="0.2">
      <c r="A3" s="132" t="s">
        <v>87</v>
      </c>
      <c r="B3" s="132"/>
      <c r="C3" s="132"/>
      <c r="D3" s="132"/>
      <c r="E3" s="132"/>
      <c r="F3" s="132"/>
    </row>
    <row r="4" spans="1:6" x14ac:dyDescent="0.2">
      <c r="A4" s="14" t="s">
        <v>18</v>
      </c>
    </row>
    <row r="5" spans="1:6" x14ac:dyDescent="0.2">
      <c r="A5" s="137" t="s">
        <v>19</v>
      </c>
      <c r="B5" s="138"/>
      <c r="C5" s="138"/>
      <c r="D5" s="138"/>
      <c r="E5" s="138"/>
      <c r="F5" s="138"/>
    </row>
    <row r="6" spans="1:6" ht="20.100000000000001" customHeight="1" x14ac:dyDescent="0.2">
      <c r="A6" s="139" t="s">
        <v>119</v>
      </c>
      <c r="B6" s="133"/>
      <c r="C6" s="133"/>
      <c r="D6" s="133"/>
      <c r="E6" s="133"/>
      <c r="F6" s="133"/>
    </row>
    <row r="7" spans="1:6" x14ac:dyDescent="0.2">
      <c r="A7" s="27" t="s">
        <v>17</v>
      </c>
    </row>
    <row r="8" spans="1:6" x14ac:dyDescent="0.2">
      <c r="A8" s="3"/>
    </row>
    <row r="9" spans="1:6" x14ac:dyDescent="0.2">
      <c r="A9" s="69" t="s">
        <v>90</v>
      </c>
      <c r="B9" s="59"/>
      <c r="C9" s="59"/>
      <c r="D9" s="59"/>
      <c r="E9" s="59"/>
      <c r="F9" s="59"/>
    </row>
    <row r="10" spans="1:6" x14ac:dyDescent="0.2">
      <c r="A10" s="7"/>
      <c r="B10" s="4"/>
      <c r="C10" s="4"/>
      <c r="D10" s="4"/>
      <c r="E10" s="4"/>
      <c r="F10" s="4"/>
    </row>
    <row r="11" spans="1:6" x14ac:dyDescent="0.2">
      <c r="A11" s="134" t="s">
        <v>103</v>
      </c>
      <c r="B11" s="135"/>
      <c r="C11" s="16">
        <v>2007</v>
      </c>
      <c r="D11" s="16">
        <v>2008</v>
      </c>
      <c r="E11" s="17">
        <v>2009</v>
      </c>
    </row>
    <row r="12" spans="1:6" x14ac:dyDescent="0.2">
      <c r="A12" s="136" t="s">
        <v>88</v>
      </c>
      <c r="B12" s="135"/>
      <c r="C12" s="71"/>
      <c r="D12" s="71"/>
      <c r="E12" s="71"/>
    </row>
    <row r="13" spans="1:6" x14ac:dyDescent="0.2">
      <c r="A13" s="136" t="s">
        <v>89</v>
      </c>
      <c r="B13" s="135"/>
      <c r="C13" s="71"/>
      <c r="D13" s="71"/>
      <c r="E13" s="71"/>
    </row>
    <row r="14" spans="1:6" x14ac:dyDescent="0.2">
      <c r="A14" s="136" t="s">
        <v>30</v>
      </c>
      <c r="B14" s="135"/>
      <c r="C14" s="71"/>
      <c r="D14" s="71"/>
      <c r="E14" s="71"/>
    </row>
    <row r="15" spans="1:6" x14ac:dyDescent="0.2">
      <c r="A15" s="142" t="s">
        <v>31</v>
      </c>
      <c r="B15" s="135"/>
      <c r="C15" s="71"/>
      <c r="D15" s="71"/>
      <c r="E15" s="71"/>
    </row>
    <row r="16" spans="1:6" x14ac:dyDescent="0.2">
      <c r="A16" s="142" t="s">
        <v>32</v>
      </c>
      <c r="B16" s="142"/>
      <c r="C16" s="71"/>
      <c r="D16" s="71"/>
      <c r="E16" s="71"/>
    </row>
    <row r="17" spans="1:5" x14ac:dyDescent="0.2">
      <c r="A17" s="143" t="s">
        <v>33</v>
      </c>
      <c r="B17" s="143"/>
      <c r="C17" s="71"/>
      <c r="D17" s="71"/>
      <c r="E17" s="71"/>
    </row>
    <row r="18" spans="1:5" x14ac:dyDescent="0.2">
      <c r="A18" s="136" t="s">
        <v>34</v>
      </c>
      <c r="B18" s="135"/>
      <c r="C18" s="71"/>
      <c r="D18" s="71"/>
      <c r="E18" s="71"/>
    </row>
    <row r="19" spans="1:5" x14ac:dyDescent="0.2">
      <c r="A19" s="12"/>
      <c r="B19" s="13"/>
      <c r="C19" s="13"/>
      <c r="D19" s="13"/>
    </row>
    <row r="20" spans="1:5" x14ac:dyDescent="0.2">
      <c r="A20" s="140" t="s">
        <v>91</v>
      </c>
      <c r="B20" s="141"/>
      <c r="C20" s="141"/>
      <c r="D20" s="141"/>
    </row>
    <row r="21" spans="1:5" x14ac:dyDescent="0.2">
      <c r="A21" s="24" t="s">
        <v>23</v>
      </c>
      <c r="B21" s="72"/>
      <c r="C21" s="24" t="s">
        <v>24</v>
      </c>
      <c r="D21" s="72"/>
    </row>
    <row r="22" spans="1:5" x14ac:dyDescent="0.2">
      <c r="A22" s="24" t="s">
        <v>25</v>
      </c>
      <c r="B22" s="71"/>
      <c r="C22" s="25" t="s">
        <v>26</v>
      </c>
      <c r="D22" s="71"/>
    </row>
    <row r="23" spans="1:5" x14ac:dyDescent="0.2">
      <c r="A23" s="26" t="s">
        <v>27</v>
      </c>
      <c r="B23" s="73"/>
      <c r="C23" s="26" t="s">
        <v>27</v>
      </c>
      <c r="D23" s="73"/>
    </row>
    <row r="24" spans="1:5" x14ac:dyDescent="0.2">
      <c r="A24" s="15"/>
      <c r="B24" s="11"/>
      <c r="C24" s="15"/>
      <c r="D24" s="11"/>
    </row>
    <row r="25" spans="1:5" ht="12.75" customHeight="1" x14ac:dyDescent="0.2">
      <c r="A25" s="140" t="s">
        <v>92</v>
      </c>
      <c r="B25" s="141"/>
      <c r="C25" s="141"/>
      <c r="D25" s="141"/>
    </row>
    <row r="26" spans="1:5" x14ac:dyDescent="0.2">
      <c r="A26" s="24" t="s">
        <v>23</v>
      </c>
      <c r="B26" s="73"/>
      <c r="C26" s="24" t="s">
        <v>24</v>
      </c>
      <c r="D26" s="74"/>
    </row>
    <row r="27" spans="1:5" x14ac:dyDescent="0.2">
      <c r="A27" s="24" t="s">
        <v>25</v>
      </c>
      <c r="B27" s="73"/>
      <c r="C27" s="25" t="s">
        <v>26</v>
      </c>
      <c r="D27" s="74"/>
    </row>
    <row r="28" spans="1:5" x14ac:dyDescent="0.2">
      <c r="A28" s="26" t="s">
        <v>27</v>
      </c>
      <c r="B28" s="73"/>
      <c r="C28" s="26" t="s">
        <v>27</v>
      </c>
      <c r="D28" s="74"/>
    </row>
    <row r="29" spans="1:5" x14ac:dyDescent="0.2">
      <c r="A29" s="15"/>
      <c r="B29" s="11"/>
      <c r="C29" s="15"/>
      <c r="D29" s="11"/>
    </row>
    <row r="30" spans="1:5" ht="12.75" customHeight="1" x14ac:dyDescent="0.2">
      <c r="A30" s="140" t="s">
        <v>93</v>
      </c>
      <c r="B30" s="141"/>
      <c r="C30" s="141"/>
      <c r="D30" s="141"/>
    </row>
    <row r="31" spans="1:5" x14ac:dyDescent="0.2">
      <c r="A31" s="24" t="s">
        <v>23</v>
      </c>
      <c r="B31" s="73"/>
      <c r="C31" s="24" t="s">
        <v>24</v>
      </c>
      <c r="D31" s="73"/>
    </row>
    <row r="32" spans="1:5" x14ac:dyDescent="0.2">
      <c r="A32" s="24" t="s">
        <v>25</v>
      </c>
      <c r="B32" s="73"/>
      <c r="C32" s="25" t="s">
        <v>26</v>
      </c>
      <c r="D32" s="73"/>
    </row>
    <row r="33" spans="1:4" x14ac:dyDescent="0.2">
      <c r="A33" s="26" t="s">
        <v>27</v>
      </c>
      <c r="B33" s="73"/>
      <c r="C33" s="26" t="s">
        <v>27</v>
      </c>
      <c r="D33" s="73"/>
    </row>
  </sheetData>
  <mergeCells count="15">
    <mergeCell ref="A30:D30"/>
    <mergeCell ref="A3:F3"/>
    <mergeCell ref="A16:B16"/>
    <mergeCell ref="A17:B17"/>
    <mergeCell ref="A18:B18"/>
    <mergeCell ref="A20:D20"/>
    <mergeCell ref="A25:D25"/>
    <mergeCell ref="A13:B13"/>
    <mergeCell ref="A14:B14"/>
    <mergeCell ref="A15:B15"/>
    <mergeCell ref="A2:F2"/>
    <mergeCell ref="A11:B11"/>
    <mergeCell ref="A12:B12"/>
    <mergeCell ref="A5:F5"/>
    <mergeCell ref="A6:F6"/>
  </mergeCells>
  <phoneticPr fontId="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Formulas="1" topLeftCell="A7" workbookViewId="0">
      <selection activeCell="A6" sqref="A6:F6"/>
    </sheetView>
  </sheetViews>
  <sheetFormatPr defaultRowHeight="12.75" x14ac:dyDescent="0.2"/>
  <cols>
    <col min="1" max="1" width="18.42578125" style="2" customWidth="1"/>
    <col min="2" max="2" width="16.7109375" style="2" customWidth="1"/>
    <col min="3" max="3" width="9" style="2" bestFit="1" customWidth="1"/>
    <col min="4" max="5" width="8.7109375" style="2" bestFit="1" customWidth="1"/>
    <col min="6" max="6" width="10.85546875" style="2" customWidth="1"/>
    <col min="7" max="16384" width="9.140625" style="2"/>
  </cols>
  <sheetData>
    <row r="1" spans="1:6" x14ac:dyDescent="0.2">
      <c r="A1" s="3" t="s">
        <v>28</v>
      </c>
    </row>
    <row r="2" spans="1:6" ht="50.1" customHeight="1" x14ac:dyDescent="0.2">
      <c r="A2" s="132" t="s">
        <v>86</v>
      </c>
      <c r="B2" s="133"/>
      <c r="C2" s="133"/>
      <c r="D2" s="133"/>
      <c r="E2" s="133"/>
      <c r="F2" s="133"/>
    </row>
    <row r="3" spans="1:6" ht="24.95" customHeight="1" x14ac:dyDescent="0.2">
      <c r="A3" s="132" t="s">
        <v>87</v>
      </c>
      <c r="B3" s="132"/>
      <c r="C3" s="132"/>
      <c r="D3" s="132"/>
      <c r="E3" s="132"/>
      <c r="F3" s="132"/>
    </row>
    <row r="4" spans="1:6" x14ac:dyDescent="0.2">
      <c r="A4" s="14" t="s">
        <v>18</v>
      </c>
    </row>
    <row r="5" spans="1:6" x14ac:dyDescent="0.2">
      <c r="A5" s="137" t="s">
        <v>19</v>
      </c>
      <c r="B5" s="138"/>
      <c r="C5" s="138"/>
      <c r="D5" s="138"/>
      <c r="E5" s="138"/>
      <c r="F5" s="138"/>
    </row>
    <row r="6" spans="1:6" ht="20.100000000000001" customHeight="1" x14ac:dyDescent="0.2">
      <c r="A6" s="139" t="s">
        <v>119</v>
      </c>
      <c r="B6" s="133"/>
      <c r="C6" s="133"/>
      <c r="D6" s="133"/>
      <c r="E6" s="133"/>
      <c r="F6" s="133"/>
    </row>
    <row r="7" spans="1:6" x14ac:dyDescent="0.2">
      <c r="A7" s="27" t="s">
        <v>17</v>
      </c>
    </row>
    <row r="8" spans="1:6" x14ac:dyDescent="0.2">
      <c r="A8" s="3"/>
    </row>
    <row r="9" spans="1:6" x14ac:dyDescent="0.2">
      <c r="A9" s="144" t="s">
        <v>90</v>
      </c>
      <c r="B9" s="145"/>
      <c r="C9" s="145"/>
      <c r="D9" s="145"/>
      <c r="E9" s="145"/>
      <c r="F9" s="145"/>
    </row>
    <row r="10" spans="1:6" x14ac:dyDescent="0.2">
      <c r="A10" s="7"/>
      <c r="B10" s="4"/>
      <c r="C10" s="4"/>
      <c r="D10" s="4"/>
      <c r="E10" s="4"/>
      <c r="F10" s="4"/>
    </row>
    <row r="11" spans="1:6" x14ac:dyDescent="0.2">
      <c r="A11" s="134" t="s">
        <v>103</v>
      </c>
      <c r="B11" s="135"/>
      <c r="C11" s="16">
        <v>2007</v>
      </c>
      <c r="D11" s="16">
        <v>2008</v>
      </c>
      <c r="E11" s="17">
        <v>2009</v>
      </c>
    </row>
    <row r="12" spans="1:6" x14ac:dyDescent="0.2">
      <c r="A12" s="136" t="s">
        <v>88</v>
      </c>
      <c r="B12" s="135"/>
      <c r="C12" s="61">
        <f>200*300</f>
        <v>60000</v>
      </c>
      <c r="D12" s="61">
        <f>250*300</f>
        <v>75000</v>
      </c>
      <c r="E12" s="61">
        <f>300*300</f>
        <v>90000</v>
      </c>
    </row>
    <row r="13" spans="1:6" x14ac:dyDescent="0.2">
      <c r="A13" s="136" t="s">
        <v>89</v>
      </c>
      <c r="B13" s="135"/>
      <c r="C13" s="61">
        <f>200*100</f>
        <v>20000</v>
      </c>
      <c r="D13" s="61">
        <f>250*100</f>
        <v>25000</v>
      </c>
      <c r="E13" s="61">
        <f>300*100</f>
        <v>30000</v>
      </c>
    </row>
    <row r="14" spans="1:6" x14ac:dyDescent="0.2">
      <c r="A14" s="136" t="s">
        <v>30</v>
      </c>
      <c r="B14" s="135"/>
      <c r="C14" s="61">
        <f>C12-C13</f>
        <v>40000</v>
      </c>
      <c r="D14" s="61">
        <f>D12-D13</f>
        <v>50000</v>
      </c>
      <c r="E14" s="61">
        <f>E12-E13</f>
        <v>60000</v>
      </c>
    </row>
    <row r="15" spans="1:6" x14ac:dyDescent="0.2">
      <c r="A15" s="142" t="s">
        <v>31</v>
      </c>
      <c r="B15" s="135"/>
      <c r="C15" s="61">
        <f>12*80</f>
        <v>960</v>
      </c>
      <c r="D15" s="61">
        <f>12*80</f>
        <v>960</v>
      </c>
      <c r="E15" s="61">
        <f>12*80</f>
        <v>960</v>
      </c>
    </row>
    <row r="16" spans="1:6" x14ac:dyDescent="0.2">
      <c r="A16" s="142" t="s">
        <v>32</v>
      </c>
      <c r="B16" s="142"/>
      <c r="C16" s="61">
        <v>0</v>
      </c>
      <c r="D16" s="61">
        <v>0</v>
      </c>
      <c r="E16" s="61">
        <v>0</v>
      </c>
    </row>
    <row r="17" spans="1:5" x14ac:dyDescent="0.2">
      <c r="A17" s="143" t="s">
        <v>33</v>
      </c>
      <c r="B17" s="143"/>
      <c r="C17" s="61">
        <v>0</v>
      </c>
      <c r="D17" s="61">
        <v>0</v>
      </c>
      <c r="E17" s="61">
        <v>0</v>
      </c>
    </row>
    <row r="18" spans="1:5" x14ac:dyDescent="0.2">
      <c r="A18" s="136" t="s">
        <v>34</v>
      </c>
      <c r="B18" s="135"/>
      <c r="C18" s="61">
        <f>C14-C15-C16-C17</f>
        <v>39040</v>
      </c>
      <c r="D18" s="61">
        <f>D14-D15-D16-D17</f>
        <v>49040</v>
      </c>
      <c r="E18" s="61">
        <f>E14-E15-E16-E17</f>
        <v>59040</v>
      </c>
    </row>
    <row r="19" spans="1:5" x14ac:dyDescent="0.2">
      <c r="A19" s="12"/>
      <c r="B19" s="13"/>
      <c r="C19" s="13"/>
      <c r="D19" s="13"/>
    </row>
    <row r="20" spans="1:5" x14ac:dyDescent="0.2">
      <c r="A20" s="140" t="s">
        <v>91</v>
      </c>
      <c r="B20" s="141"/>
      <c r="C20" s="141"/>
      <c r="D20" s="141"/>
    </row>
    <row r="21" spans="1:5" x14ac:dyDescent="0.2">
      <c r="A21" s="24" t="s">
        <v>23</v>
      </c>
      <c r="B21" s="62">
        <f>20000+C12-C13-C15</f>
        <v>59040</v>
      </c>
      <c r="C21" s="24" t="s">
        <v>24</v>
      </c>
      <c r="D21" s="62">
        <v>20000</v>
      </c>
    </row>
    <row r="22" spans="1:5" x14ac:dyDescent="0.2">
      <c r="A22" s="24" t="s">
        <v>25</v>
      </c>
      <c r="B22" s="61">
        <v>0</v>
      </c>
      <c r="C22" s="25" t="s">
        <v>26</v>
      </c>
      <c r="D22" s="61">
        <f>C18</f>
        <v>39040</v>
      </c>
    </row>
    <row r="23" spans="1:5" x14ac:dyDescent="0.2">
      <c r="A23" s="26" t="s">
        <v>27</v>
      </c>
      <c r="B23" s="63">
        <f>B22+B21</f>
        <v>59040</v>
      </c>
      <c r="C23" s="26" t="s">
        <v>27</v>
      </c>
      <c r="D23" s="63">
        <f>D22+D21</f>
        <v>59040</v>
      </c>
    </row>
    <row r="24" spans="1:5" x14ac:dyDescent="0.2">
      <c r="A24" s="15"/>
      <c r="B24" s="11"/>
      <c r="C24" s="15"/>
      <c r="D24" s="11"/>
    </row>
    <row r="25" spans="1:5" ht="12.75" customHeight="1" x14ac:dyDescent="0.2">
      <c r="A25" s="140" t="s">
        <v>92</v>
      </c>
      <c r="B25" s="141"/>
      <c r="C25" s="141"/>
      <c r="D25" s="141"/>
    </row>
    <row r="26" spans="1:5" x14ac:dyDescent="0.2">
      <c r="A26" s="24" t="s">
        <v>23</v>
      </c>
      <c r="B26" s="63">
        <f>B21+D12-D13-D15</f>
        <v>108080</v>
      </c>
      <c r="C26" s="24" t="s">
        <v>24</v>
      </c>
      <c r="D26" s="64">
        <f>D21</f>
        <v>20000</v>
      </c>
    </row>
    <row r="27" spans="1:5" x14ac:dyDescent="0.2">
      <c r="A27" s="24" t="s">
        <v>25</v>
      </c>
      <c r="B27" s="63">
        <v>0</v>
      </c>
      <c r="C27" s="25" t="s">
        <v>26</v>
      </c>
      <c r="D27" s="64">
        <f>D22+D18</f>
        <v>88080</v>
      </c>
    </row>
    <row r="28" spans="1:5" x14ac:dyDescent="0.2">
      <c r="A28" s="26" t="s">
        <v>27</v>
      </c>
      <c r="B28" s="63">
        <f>B27+B26</f>
        <v>108080</v>
      </c>
      <c r="C28" s="26" t="s">
        <v>27</v>
      </c>
      <c r="D28" s="64">
        <f>D27+D26</f>
        <v>108080</v>
      </c>
    </row>
    <row r="29" spans="1:5" x14ac:dyDescent="0.2">
      <c r="A29" s="15"/>
      <c r="B29" s="11"/>
      <c r="C29" s="15"/>
      <c r="D29" s="11"/>
    </row>
    <row r="30" spans="1:5" ht="12.75" customHeight="1" x14ac:dyDescent="0.2">
      <c r="A30" s="140" t="s">
        <v>93</v>
      </c>
      <c r="B30" s="141"/>
      <c r="C30" s="141"/>
      <c r="D30" s="141"/>
    </row>
    <row r="31" spans="1:5" x14ac:dyDescent="0.2">
      <c r="A31" s="24" t="s">
        <v>23</v>
      </c>
      <c r="B31" s="63">
        <f>B26+E12-E13-E15</f>
        <v>167120</v>
      </c>
      <c r="C31" s="24" t="s">
        <v>24</v>
      </c>
      <c r="D31" s="63">
        <f>D21</f>
        <v>20000</v>
      </c>
    </row>
    <row r="32" spans="1:5" x14ac:dyDescent="0.2">
      <c r="A32" s="24" t="s">
        <v>25</v>
      </c>
      <c r="B32" s="63">
        <v>0</v>
      </c>
      <c r="C32" s="25" t="s">
        <v>26</v>
      </c>
      <c r="D32" s="63">
        <f>D27+E18</f>
        <v>147120</v>
      </c>
    </row>
    <row r="33" spans="1:4" x14ac:dyDescent="0.2">
      <c r="A33" s="26" t="s">
        <v>27</v>
      </c>
      <c r="B33" s="63">
        <f>B32+B31</f>
        <v>167120</v>
      </c>
      <c r="C33" s="26" t="s">
        <v>27</v>
      </c>
      <c r="D33" s="63">
        <f>D32+D31</f>
        <v>167120</v>
      </c>
    </row>
  </sheetData>
  <mergeCells count="16">
    <mergeCell ref="A9:F9"/>
    <mergeCell ref="A11:B11"/>
    <mergeCell ref="A12:B12"/>
    <mergeCell ref="A13:B13"/>
    <mergeCell ref="A2:F2"/>
    <mergeCell ref="A3:F3"/>
    <mergeCell ref="A5:F5"/>
    <mergeCell ref="A6:F6"/>
    <mergeCell ref="A18:B18"/>
    <mergeCell ref="A20:D20"/>
    <mergeCell ref="A25:D25"/>
    <mergeCell ref="A30:D30"/>
    <mergeCell ref="A14:B14"/>
    <mergeCell ref="A15:B15"/>
    <mergeCell ref="A16:B16"/>
    <mergeCell ref="A17:B17"/>
  </mergeCells>
  <phoneticPr fontId="16"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L19" sqref="L19"/>
    </sheetView>
  </sheetViews>
  <sheetFormatPr defaultRowHeight="12.75" x14ac:dyDescent="0.2"/>
  <cols>
    <col min="1" max="1" width="11.5703125" customWidth="1"/>
    <col min="2" max="2" width="7.140625" bestFit="1" customWidth="1"/>
    <col min="3" max="3" width="15.140625" bestFit="1" customWidth="1"/>
    <col min="4" max="4" width="12.5703125" bestFit="1" customWidth="1"/>
    <col min="5" max="5" width="16.42578125" bestFit="1" customWidth="1"/>
    <col min="6" max="6" width="13.85546875" bestFit="1" customWidth="1"/>
    <col min="7" max="7" width="10.85546875" customWidth="1"/>
    <col min="8" max="8" width="11.42578125" customWidth="1"/>
    <col min="9" max="9" width="10.85546875" customWidth="1"/>
  </cols>
  <sheetData>
    <row r="1" spans="1:7" x14ac:dyDescent="0.2">
      <c r="A1" s="134" t="s">
        <v>20</v>
      </c>
      <c r="B1" s="149"/>
      <c r="C1" s="149"/>
      <c r="D1" s="2"/>
      <c r="E1" s="2"/>
      <c r="F1" s="2"/>
    </row>
    <row r="2" spans="1:7" x14ac:dyDescent="0.2">
      <c r="A2" s="150" t="s">
        <v>0</v>
      </c>
      <c r="B2" s="150" t="s">
        <v>14</v>
      </c>
      <c r="C2" s="150" t="s">
        <v>13</v>
      </c>
      <c r="D2" s="147" t="s">
        <v>12</v>
      </c>
      <c r="E2" s="147" t="s">
        <v>15</v>
      </c>
      <c r="F2" s="147" t="s">
        <v>105</v>
      </c>
      <c r="G2" s="147" t="s">
        <v>106</v>
      </c>
    </row>
    <row r="3" spans="1:7" ht="24" customHeight="1" x14ac:dyDescent="0.2">
      <c r="A3" s="150"/>
      <c r="B3" s="150"/>
      <c r="C3" s="150"/>
      <c r="D3" s="148"/>
      <c r="E3" s="148"/>
      <c r="F3" s="148"/>
      <c r="G3" s="148"/>
    </row>
    <row r="4" spans="1:7" x14ac:dyDescent="0.2">
      <c r="A4" s="22"/>
      <c r="B4" s="22"/>
      <c r="C4" s="28">
        <v>0.15</v>
      </c>
      <c r="D4" s="29">
        <v>0.3</v>
      </c>
      <c r="E4" s="23"/>
      <c r="F4" s="23"/>
    </row>
    <row r="5" spans="1:7" x14ac:dyDescent="0.2">
      <c r="A5" s="6">
        <v>1</v>
      </c>
      <c r="B5" s="65">
        <v>800</v>
      </c>
      <c r="C5" s="75"/>
      <c r="D5" s="75"/>
      <c r="E5" s="75"/>
      <c r="F5" s="75"/>
      <c r="G5" s="75"/>
    </row>
    <row r="6" spans="1:7" x14ac:dyDescent="0.2">
      <c r="A6" s="6">
        <v>2</v>
      </c>
      <c r="B6" s="65">
        <v>850</v>
      </c>
      <c r="C6" s="75"/>
      <c r="D6" s="75"/>
      <c r="E6" s="75"/>
      <c r="F6" s="75"/>
      <c r="G6" s="75"/>
    </row>
    <row r="7" spans="1:7" x14ac:dyDescent="0.2">
      <c r="A7" s="6">
        <v>3</v>
      </c>
      <c r="B7" s="65">
        <v>900</v>
      </c>
      <c r="C7" s="75"/>
      <c r="D7" s="75"/>
      <c r="E7" s="75"/>
      <c r="F7" s="75"/>
      <c r="G7" s="75"/>
    </row>
    <row r="8" spans="1:7" x14ac:dyDescent="0.2">
      <c r="A8" s="6">
        <v>4</v>
      </c>
      <c r="B8" s="65">
        <v>950</v>
      </c>
      <c r="C8" s="75"/>
      <c r="D8" s="75"/>
      <c r="E8" s="75"/>
      <c r="F8" s="75"/>
      <c r="G8" s="75"/>
    </row>
    <row r="9" spans="1:7" x14ac:dyDescent="0.2">
      <c r="A9" s="6">
        <v>5</v>
      </c>
      <c r="B9" s="65">
        <v>1000</v>
      </c>
      <c r="C9" s="75"/>
      <c r="D9" s="75"/>
      <c r="E9" s="75"/>
      <c r="F9" s="75"/>
      <c r="G9" s="75"/>
    </row>
    <row r="10" spans="1:7" x14ac:dyDescent="0.2">
      <c r="A10" s="6">
        <v>6</v>
      </c>
      <c r="B10" s="65">
        <v>1050</v>
      </c>
      <c r="C10" s="75"/>
      <c r="D10" s="75"/>
      <c r="E10" s="75"/>
      <c r="F10" s="75"/>
      <c r="G10" s="75"/>
    </row>
    <row r="11" spans="1:7" x14ac:dyDescent="0.2">
      <c r="A11" s="6">
        <v>7</v>
      </c>
      <c r="B11" s="65">
        <v>1100</v>
      </c>
      <c r="C11" s="75"/>
      <c r="D11" s="75"/>
      <c r="E11" s="75"/>
      <c r="F11" s="75"/>
      <c r="G11" s="75"/>
    </row>
    <row r="12" spans="1:7" x14ac:dyDescent="0.2">
      <c r="A12" s="6">
        <v>8</v>
      </c>
      <c r="B12" s="65">
        <v>1150</v>
      </c>
      <c r="C12" s="75"/>
      <c r="D12" s="75"/>
      <c r="E12" s="75"/>
      <c r="F12" s="75"/>
      <c r="G12" s="75"/>
    </row>
    <row r="13" spans="1:7" x14ac:dyDescent="0.2">
      <c r="A13" s="6">
        <v>9</v>
      </c>
      <c r="B13" s="65">
        <v>1200</v>
      </c>
      <c r="C13" s="75"/>
      <c r="D13" s="75"/>
      <c r="E13" s="75"/>
      <c r="F13" s="75"/>
      <c r="G13" s="75"/>
    </row>
    <row r="14" spans="1:7" x14ac:dyDescent="0.2">
      <c r="A14" s="30" t="s">
        <v>1</v>
      </c>
      <c r="B14" s="78"/>
      <c r="C14" s="75"/>
      <c r="D14" s="75"/>
      <c r="E14" s="75"/>
      <c r="F14" s="75"/>
      <c r="G14" s="75"/>
    </row>
    <row r="15" spans="1:7" x14ac:dyDescent="0.2">
      <c r="A15" s="6"/>
      <c r="B15" s="6"/>
      <c r="C15" s="6"/>
      <c r="D15" s="6"/>
      <c r="E15" s="6"/>
      <c r="F15" s="6"/>
    </row>
    <row r="16" spans="1:7" x14ac:dyDescent="0.2">
      <c r="A16" s="6"/>
      <c r="B16" s="6"/>
      <c r="C16" s="6"/>
      <c r="D16" s="6"/>
      <c r="E16" s="6"/>
      <c r="F16" s="6"/>
    </row>
    <row r="17" spans="1:7" x14ac:dyDescent="0.2">
      <c r="A17" s="6"/>
      <c r="B17" s="6"/>
      <c r="C17" s="6"/>
      <c r="D17" s="6"/>
      <c r="E17" s="6"/>
      <c r="F17" s="6"/>
    </row>
    <row r="18" spans="1:7" x14ac:dyDescent="0.2">
      <c r="A18" s="76" t="s">
        <v>107</v>
      </c>
      <c r="B18" s="6"/>
      <c r="C18" s="6"/>
      <c r="D18" s="6"/>
      <c r="E18" s="6"/>
      <c r="F18" s="6"/>
    </row>
    <row r="19" spans="1:7" ht="51" customHeight="1" x14ac:dyDescent="0.2">
      <c r="A19" s="146" t="s">
        <v>120</v>
      </c>
      <c r="B19" s="146"/>
      <c r="C19" s="146"/>
      <c r="D19" s="146"/>
      <c r="E19" s="146"/>
      <c r="F19" s="146"/>
      <c r="G19" s="146"/>
    </row>
    <row r="20" spans="1:7" x14ac:dyDescent="0.2">
      <c r="A20" s="146"/>
      <c r="B20" s="146"/>
      <c r="C20" s="146"/>
      <c r="D20" s="146"/>
      <c r="E20" s="146"/>
      <c r="F20" s="146"/>
      <c r="G20" s="146"/>
    </row>
    <row r="21" spans="1:7" x14ac:dyDescent="0.2">
      <c r="A21" s="77"/>
      <c r="B21" s="77"/>
      <c r="C21" s="77"/>
      <c r="D21" s="77"/>
      <c r="E21" s="77"/>
      <c r="F21" s="77"/>
      <c r="G21" s="77"/>
    </row>
    <row r="22" spans="1:7" x14ac:dyDescent="0.2">
      <c r="A22" s="77"/>
      <c r="B22" s="77"/>
      <c r="C22" s="77"/>
      <c r="D22" s="77"/>
      <c r="E22" s="77"/>
      <c r="F22" s="77"/>
      <c r="G22" s="77"/>
    </row>
    <row r="23" spans="1:7" x14ac:dyDescent="0.2">
      <c r="A23" s="67" t="s">
        <v>108</v>
      </c>
      <c r="B23" s="4"/>
      <c r="C23" s="4"/>
      <c r="D23" s="4"/>
      <c r="E23" s="60"/>
      <c r="F23" s="2"/>
    </row>
    <row r="24" spans="1:7" x14ac:dyDescent="0.2">
      <c r="A24" s="68" t="s">
        <v>109</v>
      </c>
      <c r="B24" s="4"/>
      <c r="C24" s="4"/>
      <c r="D24" s="4"/>
      <c r="E24" s="60"/>
      <c r="F24" s="60"/>
    </row>
  </sheetData>
  <mergeCells count="9">
    <mergeCell ref="A19:G20"/>
    <mergeCell ref="D2:D3"/>
    <mergeCell ref="E2:E3"/>
    <mergeCell ref="F2:F3"/>
    <mergeCell ref="A1:C1"/>
    <mergeCell ref="A2:A3"/>
    <mergeCell ref="B2:B3"/>
    <mergeCell ref="C2:C3"/>
    <mergeCell ref="G2:G3"/>
  </mergeCells>
  <phoneticPr fontId="16" type="noConversion"/>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election activeCell="A7" sqref="A7:F7"/>
    </sheetView>
  </sheetViews>
  <sheetFormatPr defaultRowHeight="12.75" x14ac:dyDescent="0.2"/>
  <cols>
    <col min="1" max="1" width="18.42578125" style="2" customWidth="1"/>
    <col min="2" max="2" width="16.7109375" style="2" customWidth="1"/>
    <col min="3" max="3" width="21.42578125" style="2" customWidth="1"/>
    <col min="4" max="4" width="13.28515625" style="2" customWidth="1"/>
    <col min="5" max="5" width="12.5703125" style="2" customWidth="1"/>
    <col min="6" max="6" width="10.85546875" style="2" customWidth="1"/>
    <col min="7" max="16384" width="9.140625" style="2"/>
  </cols>
  <sheetData>
    <row r="1" spans="1:6" x14ac:dyDescent="0.2">
      <c r="A1" s="3" t="s">
        <v>28</v>
      </c>
    </row>
    <row r="2" spans="1:6" ht="50.1" customHeight="1" x14ac:dyDescent="0.2">
      <c r="A2" s="132" t="s">
        <v>86</v>
      </c>
      <c r="B2" s="133"/>
      <c r="C2" s="133"/>
      <c r="D2" s="133"/>
      <c r="E2" s="133"/>
      <c r="F2" s="133"/>
    </row>
    <row r="3" spans="1:6" ht="30" customHeight="1" x14ac:dyDescent="0.2">
      <c r="A3" s="132" t="s">
        <v>96</v>
      </c>
      <c r="B3" s="133"/>
      <c r="C3" s="133"/>
      <c r="D3" s="133"/>
      <c r="E3" s="133"/>
      <c r="F3" s="133"/>
    </row>
    <row r="4" spans="1:6" ht="24.95" customHeight="1" x14ac:dyDescent="0.2">
      <c r="A4" s="132" t="s">
        <v>87</v>
      </c>
      <c r="B4" s="132"/>
      <c r="C4" s="132"/>
      <c r="D4" s="132"/>
      <c r="E4" s="132"/>
      <c r="F4" s="132"/>
    </row>
    <row r="5" spans="1:6" x14ac:dyDescent="0.2">
      <c r="A5" s="14" t="s">
        <v>18</v>
      </c>
    </row>
    <row r="6" spans="1:6" x14ac:dyDescent="0.2">
      <c r="A6" s="137" t="s">
        <v>19</v>
      </c>
      <c r="B6" s="138"/>
      <c r="C6" s="138"/>
      <c r="D6" s="138"/>
      <c r="E6" s="138"/>
      <c r="F6" s="138"/>
    </row>
    <row r="7" spans="1:6" ht="20.100000000000001" customHeight="1" x14ac:dyDescent="0.2">
      <c r="A7" s="139" t="s">
        <v>119</v>
      </c>
      <c r="B7" s="133"/>
      <c r="C7" s="133"/>
      <c r="D7" s="133"/>
      <c r="E7" s="133"/>
      <c r="F7" s="133"/>
    </row>
    <row r="8" spans="1:6" ht="12.75" customHeight="1" x14ac:dyDescent="0.2">
      <c r="A8" s="21"/>
      <c r="B8" s="20"/>
      <c r="C8" s="20"/>
      <c r="D8" s="20"/>
      <c r="E8" s="20"/>
      <c r="F8" s="20"/>
    </row>
    <row r="9" spans="1:6" x14ac:dyDescent="0.2">
      <c r="A9" s="27" t="s">
        <v>17</v>
      </c>
    </row>
    <row r="10" spans="1:6" ht="9" customHeight="1" x14ac:dyDescent="0.2">
      <c r="A10" s="3"/>
    </row>
    <row r="11" spans="1:6" x14ac:dyDescent="0.2">
      <c r="A11" s="144" t="s">
        <v>20</v>
      </c>
      <c r="B11" s="145"/>
      <c r="C11" s="145"/>
    </row>
    <row r="12" spans="1:6" ht="15" customHeight="1" x14ac:dyDescent="0.2">
      <c r="A12" s="150" t="s">
        <v>0</v>
      </c>
      <c r="B12" s="150" t="s">
        <v>14</v>
      </c>
      <c r="C12" s="150" t="s">
        <v>13</v>
      </c>
      <c r="D12" s="147" t="s">
        <v>12</v>
      </c>
      <c r="E12" s="147" t="s">
        <v>15</v>
      </c>
      <c r="F12" s="147" t="s">
        <v>16</v>
      </c>
    </row>
    <row r="13" spans="1:6" ht="12.75" customHeight="1" x14ac:dyDescent="0.2">
      <c r="A13" s="150"/>
      <c r="B13" s="150"/>
      <c r="C13" s="150"/>
      <c r="D13" s="148"/>
      <c r="E13" s="148"/>
      <c r="F13" s="148"/>
    </row>
    <row r="14" spans="1:6" x14ac:dyDescent="0.2">
      <c r="A14" s="6">
        <v>1</v>
      </c>
      <c r="B14" s="65">
        <v>800</v>
      </c>
      <c r="C14" s="75"/>
      <c r="D14" s="75"/>
      <c r="E14" s="75"/>
      <c r="F14" s="75"/>
    </row>
    <row r="15" spans="1:6" x14ac:dyDescent="0.2">
      <c r="A15" s="6">
        <v>2</v>
      </c>
      <c r="B15" s="65">
        <v>1200</v>
      </c>
      <c r="C15" s="75"/>
      <c r="D15" s="75"/>
      <c r="E15" s="75"/>
      <c r="F15" s="75"/>
    </row>
    <row r="16" spans="1:6" x14ac:dyDescent="0.2">
      <c r="A16" s="6" t="s">
        <v>1</v>
      </c>
      <c r="B16" s="65">
        <f>SUM(B14:B15)</f>
        <v>2000</v>
      </c>
      <c r="C16" s="75"/>
      <c r="D16" s="75"/>
      <c r="E16" s="75"/>
      <c r="F16" s="75"/>
    </row>
    <row r="17" spans="1:6" x14ac:dyDescent="0.2">
      <c r="A17" s="67" t="s">
        <v>94</v>
      </c>
      <c r="B17" s="4"/>
      <c r="C17" s="4"/>
      <c r="D17" s="4"/>
    </row>
    <row r="18" spans="1:6" x14ac:dyDescent="0.2">
      <c r="A18" s="68" t="s">
        <v>95</v>
      </c>
      <c r="B18" s="4"/>
      <c r="C18" s="4"/>
      <c r="D18" s="4"/>
    </row>
    <row r="19" spans="1:6" x14ac:dyDescent="0.2">
      <c r="A19" s="7"/>
      <c r="B19" s="4"/>
      <c r="C19" s="4"/>
      <c r="D19" s="4"/>
    </row>
    <row r="20" spans="1:6" x14ac:dyDescent="0.2">
      <c r="A20" s="69" t="s">
        <v>99</v>
      </c>
      <c r="B20" s="59"/>
      <c r="C20" s="59"/>
      <c r="D20" s="59"/>
      <c r="E20" s="59"/>
      <c r="F20" s="59"/>
    </row>
    <row r="21" spans="1:6" x14ac:dyDescent="0.2">
      <c r="A21" s="7"/>
      <c r="B21" s="4"/>
      <c r="C21" s="4"/>
      <c r="D21" s="4"/>
      <c r="E21" s="4"/>
      <c r="F21" s="4"/>
    </row>
    <row r="22" spans="1:6" ht="12.75" customHeight="1" x14ac:dyDescent="0.2">
      <c r="A22" s="134" t="s">
        <v>103</v>
      </c>
      <c r="B22" s="135"/>
      <c r="C22" s="16">
        <v>2007</v>
      </c>
      <c r="D22" s="16">
        <v>2008</v>
      </c>
      <c r="E22" s="17">
        <v>2009</v>
      </c>
    </row>
    <row r="23" spans="1:6" ht="12.75" customHeight="1" x14ac:dyDescent="0.2">
      <c r="A23" s="136" t="s">
        <v>88</v>
      </c>
      <c r="B23" s="135"/>
      <c r="C23" s="71"/>
      <c r="D23" s="71"/>
      <c r="E23" s="71"/>
    </row>
    <row r="24" spans="1:6" ht="12.75" customHeight="1" x14ac:dyDescent="0.2">
      <c r="A24" s="136" t="s">
        <v>89</v>
      </c>
      <c r="B24" s="135"/>
      <c r="C24" s="71"/>
      <c r="D24" s="71"/>
      <c r="E24" s="71"/>
    </row>
    <row r="25" spans="1:6" ht="12.75" customHeight="1" x14ac:dyDescent="0.2">
      <c r="A25" s="136" t="s">
        <v>30</v>
      </c>
      <c r="B25" s="135"/>
      <c r="C25" s="71"/>
      <c r="D25" s="71"/>
      <c r="E25" s="71"/>
    </row>
    <row r="26" spans="1:6" x14ac:dyDescent="0.2">
      <c r="A26" s="142" t="s">
        <v>31</v>
      </c>
      <c r="B26" s="135"/>
      <c r="C26" s="71"/>
      <c r="D26" s="71"/>
      <c r="E26" s="71"/>
    </row>
    <row r="27" spans="1:6" x14ac:dyDescent="0.2">
      <c r="A27" s="142" t="s">
        <v>32</v>
      </c>
      <c r="B27" s="142"/>
      <c r="C27" s="71"/>
      <c r="D27" s="71"/>
      <c r="E27" s="71"/>
    </row>
    <row r="28" spans="1:6" x14ac:dyDescent="0.2">
      <c r="A28" s="143" t="s">
        <v>33</v>
      </c>
      <c r="B28" s="143"/>
      <c r="C28" s="71"/>
      <c r="D28" s="71"/>
      <c r="E28" s="71"/>
    </row>
    <row r="29" spans="1:6" x14ac:dyDescent="0.2">
      <c r="A29" s="136" t="s">
        <v>34</v>
      </c>
      <c r="B29" s="135"/>
      <c r="C29" s="71"/>
      <c r="D29" s="71"/>
      <c r="E29" s="71"/>
    </row>
    <row r="30" spans="1:6" x14ac:dyDescent="0.2">
      <c r="A30" s="12"/>
      <c r="B30" s="13"/>
      <c r="C30" s="13"/>
      <c r="D30" s="13"/>
    </row>
    <row r="31" spans="1:6" x14ac:dyDescent="0.2">
      <c r="A31" s="12"/>
      <c r="B31" s="13"/>
      <c r="C31" s="13"/>
      <c r="D31" s="13"/>
    </row>
    <row r="32" spans="1:6" ht="12.75" customHeight="1" x14ac:dyDescent="0.2">
      <c r="A32" s="140" t="s">
        <v>91</v>
      </c>
      <c r="B32" s="141"/>
      <c r="C32" s="141"/>
      <c r="D32" s="141"/>
    </row>
    <row r="33" spans="1:4" x14ac:dyDescent="0.2">
      <c r="A33" s="24" t="s">
        <v>23</v>
      </c>
      <c r="B33" s="72"/>
      <c r="C33" s="24" t="s">
        <v>24</v>
      </c>
      <c r="D33" s="72"/>
    </row>
    <row r="34" spans="1:4" x14ac:dyDescent="0.2">
      <c r="A34" s="24" t="s">
        <v>25</v>
      </c>
      <c r="B34" s="71"/>
      <c r="C34" s="25" t="s">
        <v>26</v>
      </c>
      <c r="D34" s="71"/>
    </row>
    <row r="35" spans="1:4" x14ac:dyDescent="0.2">
      <c r="A35" s="26" t="s">
        <v>27</v>
      </c>
      <c r="B35" s="73"/>
      <c r="C35" s="26" t="s">
        <v>27</v>
      </c>
      <c r="D35" s="73"/>
    </row>
    <row r="36" spans="1:4" x14ac:dyDescent="0.2">
      <c r="A36" s="15"/>
      <c r="B36" s="11"/>
      <c r="C36" s="15"/>
      <c r="D36" s="11"/>
    </row>
    <row r="37" spans="1:4" ht="12.75" customHeight="1" x14ac:dyDescent="0.2">
      <c r="A37" s="140" t="s">
        <v>92</v>
      </c>
      <c r="B37" s="141"/>
      <c r="C37" s="141"/>
      <c r="D37" s="141"/>
    </row>
    <row r="38" spans="1:4" x14ac:dyDescent="0.2">
      <c r="A38" s="24" t="s">
        <v>23</v>
      </c>
      <c r="B38" s="79"/>
      <c r="C38" s="24" t="s">
        <v>24</v>
      </c>
      <c r="D38" s="79"/>
    </row>
    <row r="39" spans="1:4" x14ac:dyDescent="0.2">
      <c r="A39" s="24" t="s">
        <v>25</v>
      </c>
      <c r="B39" s="73"/>
      <c r="C39" s="25" t="s">
        <v>26</v>
      </c>
      <c r="D39" s="73"/>
    </row>
    <row r="40" spans="1:4" x14ac:dyDescent="0.2">
      <c r="A40" s="26" t="s">
        <v>27</v>
      </c>
      <c r="B40" s="73"/>
      <c r="C40" s="26" t="s">
        <v>27</v>
      </c>
      <c r="D40" s="73"/>
    </row>
    <row r="41" spans="1:4" x14ac:dyDescent="0.2">
      <c r="A41" s="15"/>
      <c r="B41" s="11"/>
      <c r="C41" s="15"/>
      <c r="D41" s="11"/>
    </row>
    <row r="42" spans="1:4" ht="12.75" customHeight="1" x14ac:dyDescent="0.2">
      <c r="A42" s="140" t="s">
        <v>93</v>
      </c>
      <c r="B42" s="141"/>
      <c r="C42" s="141"/>
      <c r="D42" s="141"/>
    </row>
    <row r="43" spans="1:4" x14ac:dyDescent="0.2">
      <c r="A43" s="24" t="s">
        <v>23</v>
      </c>
      <c r="B43" s="73"/>
      <c r="C43" s="12" t="s">
        <v>24</v>
      </c>
      <c r="D43" s="73"/>
    </row>
    <row r="44" spans="1:4" x14ac:dyDescent="0.2">
      <c r="A44" s="24" t="s">
        <v>25</v>
      </c>
      <c r="B44" s="73"/>
      <c r="C44" s="13" t="s">
        <v>26</v>
      </c>
      <c r="D44" s="73"/>
    </row>
    <row r="45" spans="1:4" x14ac:dyDescent="0.2">
      <c r="A45" s="26" t="s">
        <v>27</v>
      </c>
      <c r="B45" s="73"/>
      <c r="C45" s="26" t="s">
        <v>27</v>
      </c>
      <c r="D45" s="73"/>
    </row>
  </sheetData>
  <mergeCells count="23">
    <mergeCell ref="A42:D42"/>
    <mergeCell ref="A26:B26"/>
    <mergeCell ref="A27:B27"/>
    <mergeCell ref="A28:B28"/>
    <mergeCell ref="A29:B29"/>
    <mergeCell ref="A32:D32"/>
    <mergeCell ref="A37:D37"/>
    <mergeCell ref="A23:B23"/>
    <mergeCell ref="A24:B24"/>
    <mergeCell ref="A25:B25"/>
    <mergeCell ref="F12:F13"/>
    <mergeCell ref="A2:F2"/>
    <mergeCell ref="A3:F3"/>
    <mergeCell ref="A4:F4"/>
    <mergeCell ref="A6:F6"/>
    <mergeCell ref="A7:F7"/>
    <mergeCell ref="A11:C11"/>
    <mergeCell ref="E12:E13"/>
    <mergeCell ref="A12:A13"/>
    <mergeCell ref="B12:B13"/>
    <mergeCell ref="C12:C13"/>
    <mergeCell ref="D12:D13"/>
    <mergeCell ref="A22:B22"/>
  </mergeCells>
  <phoneticPr fontId="16"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Formulas="1" workbookViewId="0">
      <selection activeCell="A7" sqref="A7:F7"/>
    </sheetView>
  </sheetViews>
  <sheetFormatPr defaultRowHeight="12.75" x14ac:dyDescent="0.2"/>
  <cols>
    <col min="1" max="1" width="18.42578125" style="2" customWidth="1"/>
    <col min="2" max="2" width="11.85546875" style="2" bestFit="1" customWidth="1"/>
    <col min="3" max="3" width="9" style="2" bestFit="1" customWidth="1"/>
    <col min="4" max="5" width="8.7109375" style="2" bestFit="1" customWidth="1"/>
    <col min="6" max="6" width="7.28515625" style="2" bestFit="1" customWidth="1"/>
    <col min="7" max="16384" width="9.140625" style="2"/>
  </cols>
  <sheetData>
    <row r="1" spans="1:6" x14ac:dyDescent="0.2">
      <c r="A1" s="3" t="s">
        <v>28</v>
      </c>
    </row>
    <row r="2" spans="1:6" ht="50.1" customHeight="1" x14ac:dyDescent="0.2">
      <c r="A2" s="132" t="s">
        <v>86</v>
      </c>
      <c r="B2" s="133"/>
      <c r="C2" s="133"/>
      <c r="D2" s="133"/>
      <c r="E2" s="133"/>
      <c r="F2" s="133"/>
    </row>
    <row r="3" spans="1:6" ht="30" customHeight="1" x14ac:dyDescent="0.2">
      <c r="A3" s="132" t="s">
        <v>96</v>
      </c>
      <c r="B3" s="133"/>
      <c r="C3" s="133"/>
      <c r="D3" s="133"/>
      <c r="E3" s="133"/>
      <c r="F3" s="133"/>
    </row>
    <row r="4" spans="1:6" ht="24.95" customHeight="1" x14ac:dyDescent="0.2">
      <c r="A4" s="132" t="s">
        <v>87</v>
      </c>
      <c r="B4" s="132"/>
      <c r="C4" s="132"/>
      <c r="D4" s="132"/>
      <c r="E4" s="132"/>
      <c r="F4" s="132"/>
    </row>
    <row r="5" spans="1:6" x14ac:dyDescent="0.2">
      <c r="A5" s="14" t="s">
        <v>18</v>
      </c>
    </row>
    <row r="6" spans="1:6" x14ac:dyDescent="0.2">
      <c r="A6" s="137" t="s">
        <v>19</v>
      </c>
      <c r="B6" s="138"/>
      <c r="C6" s="138"/>
      <c r="D6" s="138"/>
      <c r="E6" s="138"/>
      <c r="F6" s="138"/>
    </row>
    <row r="7" spans="1:6" ht="20.100000000000001" customHeight="1" x14ac:dyDescent="0.2">
      <c r="A7" s="139" t="s">
        <v>119</v>
      </c>
      <c r="B7" s="133"/>
      <c r="C7" s="133"/>
      <c r="D7" s="133"/>
      <c r="E7" s="133"/>
      <c r="F7" s="133"/>
    </row>
    <row r="8" spans="1:6" ht="12.75" customHeight="1" x14ac:dyDescent="0.2">
      <c r="A8" s="21"/>
      <c r="B8" s="20"/>
      <c r="C8" s="20"/>
      <c r="D8" s="20"/>
      <c r="E8" s="20"/>
      <c r="F8" s="20"/>
    </row>
    <row r="9" spans="1:6" x14ac:dyDescent="0.2">
      <c r="A9" s="27" t="s">
        <v>17</v>
      </c>
    </row>
    <row r="10" spans="1:6" ht="9" customHeight="1" x14ac:dyDescent="0.2">
      <c r="A10" s="3"/>
    </row>
    <row r="11" spans="1:6" x14ac:dyDescent="0.2">
      <c r="A11" s="144" t="s">
        <v>20</v>
      </c>
      <c r="B11" s="145"/>
      <c r="C11" s="145"/>
    </row>
    <row r="12" spans="1:6" ht="15" customHeight="1" x14ac:dyDescent="0.2">
      <c r="A12" s="150" t="s">
        <v>0</v>
      </c>
      <c r="B12" s="150" t="s">
        <v>14</v>
      </c>
      <c r="C12" s="150" t="s">
        <v>13</v>
      </c>
      <c r="D12" s="147" t="s">
        <v>12</v>
      </c>
      <c r="E12" s="147" t="s">
        <v>15</v>
      </c>
      <c r="F12" s="147" t="s">
        <v>16</v>
      </c>
    </row>
    <row r="13" spans="1:6" ht="12.75" customHeight="1" x14ac:dyDescent="0.2">
      <c r="A13" s="150"/>
      <c r="B13" s="150"/>
      <c r="C13" s="150"/>
      <c r="D13" s="148"/>
      <c r="E13" s="148"/>
      <c r="F13" s="148"/>
    </row>
    <row r="14" spans="1:6" x14ac:dyDescent="0.2">
      <c r="A14" s="6">
        <v>1</v>
      </c>
      <c r="B14" s="65">
        <v>800</v>
      </c>
      <c r="C14" s="65">
        <f>B14*0.15</f>
        <v>120</v>
      </c>
      <c r="D14" s="65">
        <f>B14*0.3</f>
        <v>240</v>
      </c>
      <c r="E14" s="65">
        <f>B14-C14</f>
        <v>680</v>
      </c>
      <c r="F14" s="65">
        <f>B14+D14</f>
        <v>1040</v>
      </c>
    </row>
    <row r="15" spans="1:6" x14ac:dyDescent="0.2">
      <c r="A15" s="6">
        <v>2</v>
      </c>
      <c r="B15" s="65">
        <v>1200</v>
      </c>
      <c r="C15" s="65">
        <f>B15*0.15</f>
        <v>180</v>
      </c>
      <c r="D15" s="65">
        <f>B15*0.3</f>
        <v>360</v>
      </c>
      <c r="E15" s="65">
        <f>B15-C15</f>
        <v>1020</v>
      </c>
      <c r="F15" s="65">
        <f>B15+D15</f>
        <v>1560</v>
      </c>
    </row>
    <row r="16" spans="1:6" x14ac:dyDescent="0.2">
      <c r="A16" s="6" t="s">
        <v>1</v>
      </c>
      <c r="B16" s="65">
        <f>SUM(B14:B15)</f>
        <v>2000</v>
      </c>
      <c r="C16" s="65">
        <f>SUM(C14:C15)</f>
        <v>300</v>
      </c>
      <c r="D16" s="65">
        <f>SUM(D14:D15)</f>
        <v>600</v>
      </c>
      <c r="E16" s="65">
        <f>SUM(E14:E15)</f>
        <v>1700</v>
      </c>
      <c r="F16" s="65">
        <f>SUM(F14:F15)</f>
        <v>2600</v>
      </c>
    </row>
    <row r="17" spans="1:6" x14ac:dyDescent="0.2">
      <c r="A17" s="151" t="s">
        <v>94</v>
      </c>
      <c r="B17" s="149"/>
      <c r="C17" s="149"/>
      <c r="D17" s="149"/>
    </row>
    <row r="18" spans="1:6" x14ac:dyDescent="0.2">
      <c r="A18" s="134" t="s">
        <v>95</v>
      </c>
      <c r="B18" s="149"/>
      <c r="C18" s="149"/>
      <c r="D18" s="149"/>
    </row>
    <row r="19" spans="1:6" x14ac:dyDescent="0.2">
      <c r="A19" s="7"/>
      <c r="B19" s="4"/>
      <c r="C19" s="4"/>
      <c r="D19" s="4"/>
    </row>
    <row r="20" spans="1:6" x14ac:dyDescent="0.2">
      <c r="A20" s="144" t="s">
        <v>21</v>
      </c>
      <c r="B20" s="145"/>
      <c r="C20" s="145"/>
      <c r="D20" s="145"/>
      <c r="E20" s="145"/>
      <c r="F20" s="145"/>
    </row>
    <row r="21" spans="1:6" x14ac:dyDescent="0.2">
      <c r="A21" s="7"/>
      <c r="B21" s="4"/>
      <c r="C21" s="4"/>
      <c r="D21" s="4"/>
      <c r="E21" s="4"/>
      <c r="F21" s="4"/>
    </row>
    <row r="22" spans="1:6" ht="12.75" customHeight="1" x14ac:dyDescent="0.2">
      <c r="A22" s="134" t="s">
        <v>104</v>
      </c>
      <c r="B22" s="135"/>
      <c r="C22" s="16">
        <v>2007</v>
      </c>
      <c r="D22" s="16">
        <v>2008</v>
      </c>
      <c r="E22" s="17">
        <v>2009</v>
      </c>
    </row>
    <row r="23" spans="1:6" ht="12.75" customHeight="1" x14ac:dyDescent="0.2">
      <c r="A23" s="136" t="s">
        <v>88</v>
      </c>
      <c r="B23" s="135"/>
      <c r="C23" s="61">
        <f>200*300</f>
        <v>60000</v>
      </c>
      <c r="D23" s="61">
        <f>250*300</f>
        <v>75000</v>
      </c>
      <c r="E23" s="61">
        <f>300*300</f>
        <v>90000</v>
      </c>
    </row>
    <row r="24" spans="1:6" ht="12.75" customHeight="1" x14ac:dyDescent="0.2">
      <c r="A24" s="136" t="s">
        <v>89</v>
      </c>
      <c r="B24" s="135"/>
      <c r="C24" s="61">
        <f>200*100</f>
        <v>20000</v>
      </c>
      <c r="D24" s="61">
        <f>250*100</f>
        <v>25000</v>
      </c>
      <c r="E24" s="61">
        <f>300*100</f>
        <v>30000</v>
      </c>
    </row>
    <row r="25" spans="1:6" ht="12.75" customHeight="1" x14ac:dyDescent="0.2">
      <c r="A25" s="136" t="s">
        <v>30</v>
      </c>
      <c r="B25" s="135"/>
      <c r="C25" s="61">
        <f>C23-C24</f>
        <v>40000</v>
      </c>
      <c r="D25" s="61">
        <f>D23-D24</f>
        <v>50000</v>
      </c>
      <c r="E25" s="61">
        <f>E23-E24</f>
        <v>60000</v>
      </c>
    </row>
    <row r="26" spans="1:6" x14ac:dyDescent="0.2">
      <c r="A26" s="142" t="s">
        <v>31</v>
      </c>
      <c r="B26" s="135"/>
      <c r="C26" s="61">
        <f>12*80</f>
        <v>960</v>
      </c>
      <c r="D26" s="61">
        <f>12*80</f>
        <v>960</v>
      </c>
      <c r="E26" s="61">
        <f>12*80</f>
        <v>960</v>
      </c>
    </row>
    <row r="27" spans="1:6" x14ac:dyDescent="0.2">
      <c r="A27" s="142" t="s">
        <v>32</v>
      </c>
      <c r="B27" s="142"/>
      <c r="C27" s="61">
        <f>2000*14+600*14</f>
        <v>36400</v>
      </c>
      <c r="D27" s="61">
        <f>C27</f>
        <v>36400</v>
      </c>
      <c r="E27" s="61">
        <f>D27</f>
        <v>36400</v>
      </c>
    </row>
    <row r="28" spans="1:6" x14ac:dyDescent="0.2">
      <c r="A28" s="143" t="s">
        <v>33</v>
      </c>
      <c r="B28" s="143"/>
      <c r="C28" s="61">
        <v>0</v>
      </c>
      <c r="D28" s="61">
        <v>0</v>
      </c>
      <c r="E28" s="61">
        <v>0</v>
      </c>
    </row>
    <row r="29" spans="1:6" x14ac:dyDescent="0.2">
      <c r="A29" s="136" t="s">
        <v>34</v>
      </c>
      <c r="B29" s="135"/>
      <c r="C29" s="61">
        <f>C25-C26-C27-C28</f>
        <v>2640</v>
      </c>
      <c r="D29" s="61">
        <f>D25-D26-D27-D28</f>
        <v>12640</v>
      </c>
      <c r="E29" s="61">
        <f>E25-E26-E27-E28</f>
        <v>22640</v>
      </c>
    </row>
    <row r="30" spans="1:6" x14ac:dyDescent="0.2">
      <c r="A30" s="12"/>
      <c r="B30" s="13"/>
      <c r="C30" s="13"/>
      <c r="D30" s="13"/>
    </row>
    <row r="31" spans="1:6" x14ac:dyDescent="0.2">
      <c r="A31" s="12"/>
      <c r="B31" s="13"/>
      <c r="C31" s="13"/>
      <c r="D31" s="13"/>
    </row>
    <row r="32" spans="1:6" ht="12.75" customHeight="1" x14ac:dyDescent="0.2">
      <c r="A32" s="140" t="s">
        <v>91</v>
      </c>
      <c r="B32" s="141"/>
      <c r="C32" s="141"/>
      <c r="D32" s="141"/>
    </row>
    <row r="33" spans="1:4" x14ac:dyDescent="0.2">
      <c r="A33" s="24" t="s">
        <v>23</v>
      </c>
      <c r="B33" s="62">
        <f>20000+C23-C24-C26-C27</f>
        <v>22640</v>
      </c>
      <c r="C33" s="24" t="s">
        <v>24</v>
      </c>
      <c r="D33" s="62">
        <v>20000</v>
      </c>
    </row>
    <row r="34" spans="1:4" x14ac:dyDescent="0.2">
      <c r="A34" s="24" t="s">
        <v>25</v>
      </c>
      <c r="B34" s="61">
        <v>0</v>
      </c>
      <c r="C34" s="25" t="s">
        <v>26</v>
      </c>
      <c r="D34" s="61">
        <f>C29</f>
        <v>2640</v>
      </c>
    </row>
    <row r="35" spans="1:4" x14ac:dyDescent="0.2">
      <c r="A35" s="26" t="s">
        <v>27</v>
      </c>
      <c r="B35" s="63">
        <f>B34+B33</f>
        <v>22640</v>
      </c>
      <c r="C35" s="26" t="s">
        <v>27</v>
      </c>
      <c r="D35" s="63">
        <f>D34+D33</f>
        <v>22640</v>
      </c>
    </row>
    <row r="36" spans="1:4" x14ac:dyDescent="0.2">
      <c r="A36" s="15"/>
      <c r="B36" s="11"/>
      <c r="C36" s="15"/>
      <c r="D36" s="11"/>
    </row>
    <row r="37" spans="1:4" ht="12.75" customHeight="1" x14ac:dyDescent="0.2">
      <c r="A37" s="140" t="s">
        <v>92</v>
      </c>
      <c r="B37" s="141"/>
      <c r="C37" s="141"/>
      <c r="D37" s="141"/>
    </row>
    <row r="38" spans="1:4" x14ac:dyDescent="0.2">
      <c r="A38" s="24" t="s">
        <v>23</v>
      </c>
      <c r="B38" s="66">
        <f>B33+D23-D24-D26-D27</f>
        <v>35280</v>
      </c>
      <c r="C38" s="24" t="s">
        <v>24</v>
      </c>
      <c r="D38" s="66">
        <f>D33</f>
        <v>20000</v>
      </c>
    </row>
    <row r="39" spans="1:4" x14ac:dyDescent="0.2">
      <c r="A39" s="24" t="s">
        <v>25</v>
      </c>
      <c r="B39" s="63">
        <v>0</v>
      </c>
      <c r="C39" s="25" t="s">
        <v>26</v>
      </c>
      <c r="D39" s="63">
        <f>D34+D29</f>
        <v>15280</v>
      </c>
    </row>
    <row r="40" spans="1:4" x14ac:dyDescent="0.2">
      <c r="A40" s="26" t="s">
        <v>27</v>
      </c>
      <c r="B40" s="63">
        <f>B39+B38</f>
        <v>35280</v>
      </c>
      <c r="C40" s="26" t="s">
        <v>27</v>
      </c>
      <c r="D40" s="63">
        <f>D39+D38</f>
        <v>35280</v>
      </c>
    </row>
    <row r="41" spans="1:4" x14ac:dyDescent="0.2">
      <c r="A41" s="15"/>
      <c r="B41" s="11"/>
      <c r="C41" s="15"/>
      <c r="D41" s="11"/>
    </row>
    <row r="42" spans="1:4" ht="12.75" customHeight="1" x14ac:dyDescent="0.2">
      <c r="A42" s="140" t="s">
        <v>93</v>
      </c>
      <c r="B42" s="141"/>
      <c r="C42" s="141"/>
      <c r="D42" s="141"/>
    </row>
    <row r="43" spans="1:4" x14ac:dyDescent="0.2">
      <c r="A43" s="24" t="s">
        <v>23</v>
      </c>
      <c r="B43" s="63">
        <f>B38+E23-E24-E26-E27</f>
        <v>57920</v>
      </c>
      <c r="C43" s="12" t="s">
        <v>24</v>
      </c>
      <c r="D43" s="63">
        <f>D38</f>
        <v>20000</v>
      </c>
    </row>
    <row r="44" spans="1:4" x14ac:dyDescent="0.2">
      <c r="A44" s="24" t="s">
        <v>25</v>
      </c>
      <c r="B44" s="63">
        <v>0</v>
      </c>
      <c r="C44" s="13" t="s">
        <v>26</v>
      </c>
      <c r="D44" s="63">
        <f>D39+E29</f>
        <v>37920</v>
      </c>
    </row>
    <row r="45" spans="1:4" x14ac:dyDescent="0.2">
      <c r="A45" s="26" t="s">
        <v>27</v>
      </c>
      <c r="B45" s="63">
        <f>B44+B43</f>
        <v>57920</v>
      </c>
      <c r="C45" s="26" t="s">
        <v>27</v>
      </c>
      <c r="D45" s="63">
        <f>D44+D43</f>
        <v>57920</v>
      </c>
    </row>
  </sheetData>
  <mergeCells count="26">
    <mergeCell ref="F12:F13"/>
    <mergeCell ref="A2:F2"/>
    <mergeCell ref="A3:F3"/>
    <mergeCell ref="A4:F4"/>
    <mergeCell ref="A6:F6"/>
    <mergeCell ref="A7:F7"/>
    <mergeCell ref="A11:C11"/>
    <mergeCell ref="A12:A13"/>
    <mergeCell ref="B12:B13"/>
    <mergeCell ref="C12:C13"/>
    <mergeCell ref="D12:D13"/>
    <mergeCell ref="E12:E13"/>
    <mergeCell ref="A23:B23"/>
    <mergeCell ref="A24:B24"/>
    <mergeCell ref="A25:B25"/>
    <mergeCell ref="A26:B26"/>
    <mergeCell ref="A17:D17"/>
    <mergeCell ref="A18:D18"/>
    <mergeCell ref="A20:F20"/>
    <mergeCell ref="A22:B22"/>
    <mergeCell ref="A37:D37"/>
    <mergeCell ref="A42:D42"/>
    <mergeCell ref="A27:B27"/>
    <mergeCell ref="A28:B28"/>
    <mergeCell ref="A29:B29"/>
    <mergeCell ref="A32:D32"/>
  </mergeCells>
  <phoneticPr fontId="16"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workbookViewId="0">
      <selection activeCell="H17" sqref="H17"/>
    </sheetView>
  </sheetViews>
  <sheetFormatPr defaultRowHeight="15" x14ac:dyDescent="0.2"/>
  <cols>
    <col min="1" max="1" width="30.28515625" style="81" customWidth="1"/>
    <col min="2" max="2" width="13.28515625" style="81" customWidth="1"/>
    <col min="3" max="3" width="12.85546875" style="81" customWidth="1"/>
    <col min="4" max="4" width="15.42578125" style="81" customWidth="1"/>
    <col min="5" max="5" width="18.7109375" style="81" customWidth="1"/>
    <col min="6" max="6" width="16.85546875" style="81" customWidth="1"/>
    <col min="7" max="7" width="19.7109375" style="81" customWidth="1"/>
    <col min="8" max="8" width="15.42578125" style="81" customWidth="1"/>
    <col min="9" max="9" width="19.42578125" style="81" customWidth="1"/>
    <col min="10" max="16384" width="9.140625" style="81"/>
  </cols>
  <sheetData>
    <row r="1" spans="1:9" ht="15.75" x14ac:dyDescent="0.25">
      <c r="A1" s="80" t="s">
        <v>55</v>
      </c>
    </row>
    <row r="2" spans="1:9" x14ac:dyDescent="0.2">
      <c r="A2" s="163" t="s">
        <v>62</v>
      </c>
      <c r="B2" s="152" t="s">
        <v>63</v>
      </c>
      <c r="C2" s="152" t="s">
        <v>64</v>
      </c>
      <c r="D2" s="152" t="s">
        <v>65</v>
      </c>
      <c r="E2" s="152" t="s">
        <v>66</v>
      </c>
      <c r="F2" s="152" t="s">
        <v>67</v>
      </c>
      <c r="G2" s="152" t="s">
        <v>68</v>
      </c>
      <c r="H2" s="152" t="s">
        <v>69</v>
      </c>
      <c r="I2" s="152" t="s">
        <v>70</v>
      </c>
    </row>
    <row r="3" spans="1:9" ht="54" customHeight="1" x14ac:dyDescent="0.2">
      <c r="A3" s="164"/>
      <c r="B3" s="153"/>
      <c r="C3" s="153"/>
      <c r="D3" s="153"/>
      <c r="E3" s="153"/>
      <c r="F3" s="153"/>
      <c r="G3" s="153"/>
      <c r="H3" s="153"/>
      <c r="I3" s="153"/>
    </row>
    <row r="4" spans="1:9" ht="17.25" customHeight="1" x14ac:dyDescent="0.2">
      <c r="A4" s="82" t="s">
        <v>71</v>
      </c>
      <c r="B4" s="83">
        <v>1000</v>
      </c>
      <c r="C4" s="84">
        <v>36896</v>
      </c>
      <c r="D4" s="94"/>
      <c r="E4" s="94"/>
      <c r="F4" s="95"/>
      <c r="G4" s="95"/>
      <c r="H4" s="95"/>
      <c r="I4" s="95"/>
    </row>
    <row r="5" spans="1:9" ht="15.75" customHeight="1" x14ac:dyDescent="0.2">
      <c r="A5" s="82" t="s">
        <v>114</v>
      </c>
      <c r="B5" s="83">
        <v>1800</v>
      </c>
      <c r="C5" s="84">
        <v>36959</v>
      </c>
      <c r="D5" s="94"/>
      <c r="E5" s="94"/>
      <c r="F5" s="95"/>
      <c r="G5" s="95"/>
      <c r="H5" s="95"/>
      <c r="I5" s="95"/>
    </row>
    <row r="6" spans="1:9" ht="17.25" customHeight="1" x14ac:dyDescent="0.2">
      <c r="A6" s="82" t="s">
        <v>72</v>
      </c>
      <c r="B6" s="83">
        <v>13000</v>
      </c>
      <c r="C6" s="84">
        <v>37050</v>
      </c>
      <c r="D6" s="94"/>
      <c r="E6" s="94"/>
      <c r="F6" s="95"/>
      <c r="G6" s="95"/>
      <c r="H6" s="95"/>
      <c r="I6" s="95"/>
    </row>
    <row r="7" spans="1:9" ht="15" customHeight="1" x14ac:dyDescent="0.2">
      <c r="A7" s="82" t="s">
        <v>73</v>
      </c>
      <c r="B7" s="83">
        <v>15000</v>
      </c>
      <c r="C7" s="84">
        <v>37113</v>
      </c>
      <c r="D7" s="94"/>
      <c r="E7" s="94"/>
      <c r="F7" s="95"/>
      <c r="G7" s="95"/>
      <c r="H7" s="95"/>
      <c r="I7" s="95"/>
    </row>
    <row r="8" spans="1:9" ht="19.5" customHeight="1" x14ac:dyDescent="0.2">
      <c r="A8" s="85" t="s">
        <v>27</v>
      </c>
      <c r="B8" s="86">
        <f>SUM(B4:B7)</f>
        <v>30800</v>
      </c>
      <c r="C8" s="87"/>
      <c r="D8" s="96"/>
      <c r="E8" s="96"/>
      <c r="F8" s="96"/>
      <c r="G8" s="96"/>
      <c r="H8" s="96"/>
      <c r="I8" s="96"/>
    </row>
    <row r="9" spans="1:9" ht="15.95" customHeight="1" x14ac:dyDescent="0.2">
      <c r="A9" s="85"/>
      <c r="B9" s="88"/>
      <c r="C9" s="88"/>
      <c r="D9" s="88"/>
      <c r="E9" s="88"/>
    </row>
    <row r="10" spans="1:9" ht="15.95" customHeight="1" x14ac:dyDescent="0.2">
      <c r="A10" s="91" t="s">
        <v>74</v>
      </c>
      <c r="B10" s="91" t="s">
        <v>75</v>
      </c>
      <c r="C10" s="85"/>
      <c r="D10" s="85"/>
      <c r="E10" s="85"/>
    </row>
    <row r="11" spans="1:9" ht="10.5" customHeight="1" x14ac:dyDescent="0.2">
      <c r="A11" s="92" t="s">
        <v>76</v>
      </c>
      <c r="B11" s="93">
        <v>0</v>
      </c>
      <c r="C11" s="85"/>
      <c r="D11" s="85"/>
      <c r="E11" s="85"/>
    </row>
    <row r="12" spans="1:9" ht="12" customHeight="1" x14ac:dyDescent="0.2">
      <c r="A12" s="92" t="s">
        <v>29</v>
      </c>
      <c r="B12" s="93">
        <v>0.15</v>
      </c>
      <c r="C12" s="85"/>
      <c r="D12" s="85"/>
      <c r="E12" s="85"/>
    </row>
    <row r="13" spans="1:9" ht="12" customHeight="1" x14ac:dyDescent="0.2">
      <c r="A13" s="92" t="s">
        <v>77</v>
      </c>
      <c r="B13" s="93">
        <v>0.05</v>
      </c>
      <c r="C13" s="85"/>
      <c r="D13" s="85"/>
      <c r="E13" s="85"/>
    </row>
    <row r="14" spans="1:9" ht="12" customHeight="1" x14ac:dyDescent="0.2">
      <c r="A14" s="92" t="s">
        <v>78</v>
      </c>
      <c r="B14" s="93">
        <v>0.08</v>
      </c>
      <c r="C14" s="85"/>
      <c r="D14" s="85"/>
      <c r="E14" s="85"/>
    </row>
    <row r="15" spans="1:9" ht="12" customHeight="1" x14ac:dyDescent="0.2">
      <c r="A15" s="92" t="s">
        <v>79</v>
      </c>
      <c r="B15" s="93">
        <v>0.1</v>
      </c>
      <c r="C15" s="85"/>
      <c r="D15" s="85"/>
      <c r="E15" s="85"/>
    </row>
    <row r="16" spans="1:9" ht="12" customHeight="1" x14ac:dyDescent="0.2">
      <c r="A16" s="92" t="s">
        <v>80</v>
      </c>
      <c r="B16" s="93">
        <v>0.12</v>
      </c>
      <c r="C16" s="85"/>
      <c r="D16" s="85"/>
      <c r="E16" s="85"/>
    </row>
    <row r="17" spans="1:8" ht="12" customHeight="1" x14ac:dyDescent="0.2">
      <c r="A17" s="92" t="s">
        <v>81</v>
      </c>
      <c r="B17" s="93">
        <v>0.15</v>
      </c>
      <c r="C17" s="85"/>
      <c r="D17" s="85"/>
      <c r="E17" s="85"/>
    </row>
    <row r="18" spans="1:8" ht="12" customHeight="1" x14ac:dyDescent="0.2">
      <c r="A18" s="92" t="s">
        <v>82</v>
      </c>
      <c r="B18" s="93">
        <v>0.2</v>
      </c>
      <c r="C18" s="85"/>
      <c r="D18" s="85"/>
      <c r="E18" s="85"/>
    </row>
    <row r="19" spans="1:8" ht="12" customHeight="1" x14ac:dyDescent="0.2">
      <c r="A19" s="92" t="s">
        <v>83</v>
      </c>
      <c r="B19" s="93">
        <v>0.15</v>
      </c>
      <c r="C19" s="85"/>
      <c r="D19" s="85"/>
      <c r="E19" s="85"/>
    </row>
    <row r="20" spans="1:8" ht="15.95" customHeight="1" thickBot="1" x14ac:dyDescent="0.3">
      <c r="A20" s="90" t="s">
        <v>107</v>
      </c>
      <c r="B20" s="89"/>
      <c r="C20" s="89"/>
      <c r="D20" s="89"/>
      <c r="E20" s="89"/>
    </row>
    <row r="21" spans="1:8" ht="15.95" customHeight="1" thickTop="1" x14ac:dyDescent="0.2">
      <c r="A21" s="154" t="s">
        <v>115</v>
      </c>
      <c r="B21" s="155"/>
      <c r="C21" s="155"/>
      <c r="D21" s="155"/>
      <c r="E21" s="155"/>
      <c r="F21" s="155"/>
      <c r="G21" s="155"/>
      <c r="H21" s="156"/>
    </row>
    <row r="22" spans="1:8" ht="15.95" customHeight="1" x14ac:dyDescent="0.2">
      <c r="A22" s="157"/>
      <c r="B22" s="158"/>
      <c r="C22" s="158"/>
      <c r="D22" s="158"/>
      <c r="E22" s="158"/>
      <c r="F22" s="158"/>
      <c r="G22" s="158"/>
      <c r="H22" s="159"/>
    </row>
    <row r="23" spans="1:8" ht="15.95" customHeight="1" x14ac:dyDescent="0.2">
      <c r="A23" s="157"/>
      <c r="B23" s="158"/>
      <c r="C23" s="158"/>
      <c r="D23" s="158"/>
      <c r="E23" s="158"/>
      <c r="F23" s="158"/>
      <c r="G23" s="158"/>
      <c r="H23" s="159"/>
    </row>
    <row r="24" spans="1:8" ht="15.95" customHeight="1" thickBot="1" x14ac:dyDescent="0.25">
      <c r="A24" s="160"/>
      <c r="B24" s="161"/>
      <c r="C24" s="161"/>
      <c r="D24" s="161"/>
      <c r="E24" s="161"/>
      <c r="F24" s="161"/>
      <c r="G24" s="161"/>
      <c r="H24" s="162"/>
    </row>
    <row r="25" spans="1:8" ht="15.95" customHeight="1" thickTop="1" x14ac:dyDescent="0.2"/>
    <row r="26" spans="1:8" ht="15.95" customHeight="1" x14ac:dyDescent="0.2"/>
    <row r="27" spans="1:8" ht="15.95" customHeight="1" x14ac:dyDescent="0.2"/>
    <row r="28" spans="1:8" ht="15.95" customHeight="1" x14ac:dyDescent="0.2"/>
    <row r="29" spans="1:8" ht="15.95" customHeight="1" x14ac:dyDescent="0.2"/>
    <row r="30" spans="1:8" ht="15.95" customHeight="1" x14ac:dyDescent="0.2"/>
    <row r="31" spans="1:8" ht="15.95" customHeight="1" x14ac:dyDescent="0.2"/>
    <row r="32" spans="1:8" ht="15.95" customHeight="1" x14ac:dyDescent="0.2"/>
    <row r="33" ht="15.95" customHeight="1" x14ac:dyDescent="0.2"/>
    <row r="34" ht="15.95" customHeight="1" x14ac:dyDescent="0.2"/>
    <row r="35" ht="15.95" customHeight="1" x14ac:dyDescent="0.2"/>
    <row r="36" ht="15.95" customHeight="1" x14ac:dyDescent="0.2"/>
    <row r="37" ht="15.95" customHeight="1" x14ac:dyDescent="0.2"/>
    <row r="38" ht="15.95" customHeight="1" x14ac:dyDescent="0.2"/>
    <row r="39" ht="15.95" customHeight="1" x14ac:dyDescent="0.2"/>
    <row r="40" ht="15.95" customHeight="1" x14ac:dyDescent="0.2"/>
    <row r="41" ht="15.95" customHeight="1" x14ac:dyDescent="0.2"/>
    <row r="42" ht="15.95" customHeight="1" x14ac:dyDescent="0.2"/>
    <row r="43" ht="15.95" customHeight="1" x14ac:dyDescent="0.2"/>
    <row r="44" ht="15.95" customHeight="1" x14ac:dyDescent="0.2"/>
    <row r="45" ht="15.95" customHeight="1" x14ac:dyDescent="0.2"/>
    <row r="46" ht="15.95" customHeight="1" x14ac:dyDescent="0.2"/>
    <row r="47" ht="15.95" customHeight="1" x14ac:dyDescent="0.2"/>
    <row r="48" ht="15.95" customHeight="1" x14ac:dyDescent="0.2"/>
    <row r="49" ht="15.95" customHeight="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row r="59" ht="15.95" customHeight="1" x14ac:dyDescent="0.2"/>
    <row r="60" ht="15.95" customHeight="1" x14ac:dyDescent="0.2"/>
    <row r="61" ht="15.95" customHeight="1" x14ac:dyDescent="0.2"/>
    <row r="62" ht="15.95" customHeight="1" x14ac:dyDescent="0.2"/>
    <row r="63" ht="15.95" customHeight="1" x14ac:dyDescent="0.2"/>
    <row r="64" ht="15.95" customHeight="1" x14ac:dyDescent="0.2"/>
    <row r="65" ht="15.95" customHeight="1" x14ac:dyDescent="0.2"/>
    <row r="66" ht="15.95" customHeight="1" x14ac:dyDescent="0.2"/>
    <row r="67" ht="15.95" customHeight="1" x14ac:dyDescent="0.2"/>
  </sheetData>
  <mergeCells count="10">
    <mergeCell ref="A21:H24"/>
    <mergeCell ref="A2:A3"/>
    <mergeCell ref="B2:B3"/>
    <mergeCell ref="C2:C3"/>
    <mergeCell ref="D2:D3"/>
    <mergeCell ref="I2:I3"/>
    <mergeCell ref="E2:E3"/>
    <mergeCell ref="F2:F3"/>
    <mergeCell ref="G2:G3"/>
    <mergeCell ref="H2:H3"/>
  </mergeCells>
  <phoneticPr fontId="1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workbookViewId="0">
      <selection activeCell="K18" sqref="K18"/>
    </sheetView>
  </sheetViews>
  <sheetFormatPr defaultRowHeight="12.75" x14ac:dyDescent="0.2"/>
  <cols>
    <col min="1" max="1" width="18.42578125" style="2" customWidth="1"/>
    <col min="2" max="2" width="16.7109375" style="2" customWidth="1"/>
    <col min="3" max="3" width="21.42578125" style="2" customWidth="1"/>
    <col min="4" max="4" width="14" style="2" customWidth="1"/>
    <col min="5" max="5" width="14.28515625" style="2" customWidth="1"/>
    <col min="6" max="6" width="10.85546875" style="2" customWidth="1"/>
    <col min="7" max="16384" width="9.140625" style="2"/>
  </cols>
  <sheetData>
    <row r="1" spans="1:6" x14ac:dyDescent="0.2">
      <c r="A1" s="3" t="s">
        <v>28</v>
      </c>
    </row>
    <row r="2" spans="1:6" ht="50.1" customHeight="1" x14ac:dyDescent="0.2">
      <c r="A2" s="132" t="s">
        <v>86</v>
      </c>
      <c r="B2" s="133"/>
      <c r="C2" s="133"/>
      <c r="D2" s="133"/>
      <c r="E2" s="133"/>
      <c r="F2" s="133"/>
    </row>
    <row r="3" spans="1:6" ht="30" customHeight="1" x14ac:dyDescent="0.2">
      <c r="A3" s="132" t="s">
        <v>96</v>
      </c>
      <c r="B3" s="133"/>
      <c r="C3" s="133"/>
      <c r="D3" s="133"/>
      <c r="E3" s="133"/>
      <c r="F3" s="133"/>
    </row>
    <row r="4" spans="1:6" ht="30" customHeight="1" x14ac:dyDescent="0.2">
      <c r="A4" s="132" t="s">
        <v>97</v>
      </c>
      <c r="B4" s="133"/>
      <c r="C4" s="133"/>
      <c r="D4" s="133"/>
      <c r="E4" s="133"/>
      <c r="F4" s="133"/>
    </row>
    <row r="5" spans="1:6" ht="24.95" customHeight="1" x14ac:dyDescent="0.2">
      <c r="A5" s="132" t="s">
        <v>98</v>
      </c>
      <c r="B5" s="133"/>
      <c r="C5" s="133"/>
      <c r="D5" s="133"/>
      <c r="E5" s="133"/>
      <c r="F5" s="133"/>
    </row>
    <row r="6" spans="1:6" x14ac:dyDescent="0.2">
      <c r="A6" s="14" t="s">
        <v>18</v>
      </c>
    </row>
    <row r="7" spans="1:6" x14ac:dyDescent="0.2">
      <c r="A7" s="137" t="s">
        <v>19</v>
      </c>
      <c r="B7" s="138"/>
      <c r="C7" s="138"/>
      <c r="D7" s="138"/>
      <c r="E7" s="138"/>
      <c r="F7" s="138"/>
    </row>
    <row r="8" spans="1:6" ht="20.100000000000001" customHeight="1" x14ac:dyDescent="0.2">
      <c r="A8" s="139" t="s">
        <v>119</v>
      </c>
      <c r="B8" s="133"/>
      <c r="C8" s="133"/>
      <c r="D8" s="133"/>
      <c r="E8" s="133"/>
      <c r="F8" s="133"/>
    </row>
    <row r="9" spans="1:6" ht="20.100000000000001" customHeight="1" x14ac:dyDescent="0.2">
      <c r="A9" s="21"/>
      <c r="B9" s="20"/>
      <c r="C9" s="20"/>
      <c r="D9" s="20"/>
      <c r="E9" s="20"/>
      <c r="F9" s="20"/>
    </row>
    <row r="10" spans="1:6" x14ac:dyDescent="0.2">
      <c r="A10" s="27" t="s">
        <v>17</v>
      </c>
    </row>
    <row r="11" spans="1:6" x14ac:dyDescent="0.2">
      <c r="A11" s="31"/>
    </row>
    <row r="12" spans="1:6" x14ac:dyDescent="0.2">
      <c r="A12" s="144" t="s">
        <v>20</v>
      </c>
      <c r="B12" s="145"/>
      <c r="C12" s="145"/>
    </row>
    <row r="13" spans="1:6" ht="33" customHeight="1" x14ac:dyDescent="0.2">
      <c r="A13" s="150" t="s">
        <v>0</v>
      </c>
      <c r="B13" s="150" t="s">
        <v>14</v>
      </c>
      <c r="C13" s="150" t="s">
        <v>13</v>
      </c>
      <c r="D13" s="147" t="s">
        <v>12</v>
      </c>
      <c r="E13" s="147" t="s">
        <v>15</v>
      </c>
      <c r="F13" s="147" t="s">
        <v>16</v>
      </c>
    </row>
    <row r="14" spans="1:6" ht="12.75" customHeight="1" x14ac:dyDescent="0.2">
      <c r="A14" s="150"/>
      <c r="B14" s="150"/>
      <c r="C14" s="150"/>
      <c r="D14" s="148"/>
      <c r="E14" s="148"/>
      <c r="F14" s="148"/>
    </row>
    <row r="15" spans="1:6" x14ac:dyDescent="0.2">
      <c r="A15" s="6">
        <v>1</v>
      </c>
      <c r="B15" s="65">
        <v>800</v>
      </c>
      <c r="C15" s="75"/>
      <c r="D15" s="75"/>
      <c r="E15" s="75"/>
      <c r="F15" s="75"/>
    </row>
    <row r="16" spans="1:6" x14ac:dyDescent="0.2">
      <c r="A16" s="6">
        <v>2</v>
      </c>
      <c r="B16" s="65">
        <v>1200</v>
      </c>
      <c r="C16" s="75"/>
      <c r="D16" s="75"/>
      <c r="E16" s="75"/>
      <c r="F16" s="75"/>
    </row>
    <row r="17" spans="1:6" x14ac:dyDescent="0.2">
      <c r="A17" s="6" t="s">
        <v>1</v>
      </c>
      <c r="B17" s="65">
        <f>SUM(B15:B16)</f>
        <v>2000</v>
      </c>
      <c r="C17" s="75"/>
      <c r="D17" s="75"/>
      <c r="E17" s="75"/>
      <c r="F17" s="75"/>
    </row>
    <row r="18" spans="1:6" x14ac:dyDescent="0.2">
      <c r="A18" s="67" t="s">
        <v>94</v>
      </c>
      <c r="B18" s="4"/>
      <c r="C18" s="4"/>
      <c r="D18" s="4"/>
    </row>
    <row r="19" spans="1:6" ht="12.75" customHeight="1" x14ac:dyDescent="0.2">
      <c r="A19" s="68" t="s">
        <v>95</v>
      </c>
      <c r="B19" s="4"/>
      <c r="C19" s="4"/>
      <c r="D19" s="4"/>
    </row>
    <row r="20" spans="1:6" x14ac:dyDescent="0.2">
      <c r="A20" s="7"/>
      <c r="B20" s="4"/>
      <c r="C20" s="4"/>
      <c r="D20" s="4"/>
    </row>
    <row r="21" spans="1:6" x14ac:dyDescent="0.2">
      <c r="A21" s="69" t="s">
        <v>99</v>
      </c>
      <c r="B21" s="59"/>
      <c r="C21" s="59"/>
      <c r="D21" s="59"/>
      <c r="E21" s="59"/>
      <c r="F21" s="59"/>
    </row>
    <row r="22" spans="1:6" x14ac:dyDescent="0.2">
      <c r="A22" s="7"/>
      <c r="B22" s="4"/>
      <c r="C22" s="4"/>
      <c r="D22" s="4"/>
      <c r="E22" s="4"/>
      <c r="F22" s="4"/>
    </row>
    <row r="23" spans="1:6" x14ac:dyDescent="0.2">
      <c r="A23" s="144" t="s">
        <v>22</v>
      </c>
      <c r="B23" s="145"/>
      <c r="C23" s="145"/>
      <c r="D23" s="145"/>
    </row>
    <row r="24" spans="1:6" x14ac:dyDescent="0.2">
      <c r="A24" s="134" t="s">
        <v>100</v>
      </c>
      <c r="B24" s="149"/>
      <c r="C24" s="149"/>
      <c r="D24" s="149"/>
    </row>
    <row r="25" spans="1:6" x14ac:dyDescent="0.2">
      <c r="A25" s="5" t="s">
        <v>2</v>
      </c>
      <c r="B25" s="5" t="s">
        <v>9</v>
      </c>
      <c r="C25" s="5" t="s">
        <v>10</v>
      </c>
      <c r="D25" s="5" t="s">
        <v>5</v>
      </c>
      <c r="E25" s="5" t="s">
        <v>6</v>
      </c>
    </row>
    <row r="26" spans="1:6" x14ac:dyDescent="0.2">
      <c r="A26" s="8" t="s">
        <v>7</v>
      </c>
      <c r="B26" s="65">
        <v>1000</v>
      </c>
      <c r="C26" s="10">
        <v>39123</v>
      </c>
      <c r="D26" s="75"/>
      <c r="E26" s="75"/>
    </row>
    <row r="27" spans="1:6" x14ac:dyDescent="0.2">
      <c r="A27" s="8" t="s">
        <v>8</v>
      </c>
      <c r="B27" s="65">
        <v>3000</v>
      </c>
      <c r="C27" s="10">
        <v>39212</v>
      </c>
      <c r="D27" s="75"/>
      <c r="E27" s="75"/>
    </row>
    <row r="28" spans="1:6" x14ac:dyDescent="0.2">
      <c r="A28" s="1" t="s">
        <v>27</v>
      </c>
      <c r="B28" s="63">
        <f>SUM(B26:B27)</f>
        <v>4000</v>
      </c>
      <c r="D28" s="97"/>
      <c r="E28" s="97"/>
    </row>
    <row r="29" spans="1:6" x14ac:dyDescent="0.2">
      <c r="A29" s="134" t="s">
        <v>101</v>
      </c>
      <c r="B29" s="149"/>
      <c r="C29" s="149"/>
      <c r="D29" s="149"/>
    </row>
    <row r="30" spans="1:6" x14ac:dyDescent="0.2">
      <c r="A30" s="5" t="s">
        <v>2</v>
      </c>
      <c r="B30" s="5" t="s">
        <v>9</v>
      </c>
      <c r="C30" s="5" t="s">
        <v>4</v>
      </c>
      <c r="D30" s="5" t="s">
        <v>5</v>
      </c>
      <c r="E30" s="5" t="s">
        <v>6</v>
      </c>
    </row>
    <row r="31" spans="1:6" x14ac:dyDescent="0.2">
      <c r="A31" s="8" t="s">
        <v>7</v>
      </c>
      <c r="B31" s="65">
        <v>1000</v>
      </c>
      <c r="C31" s="9">
        <v>0.2</v>
      </c>
      <c r="D31" s="75"/>
      <c r="E31" s="75"/>
    </row>
    <row r="32" spans="1:6" x14ac:dyDescent="0.2">
      <c r="A32" s="8" t="s">
        <v>8</v>
      </c>
      <c r="B32" s="65">
        <v>3000</v>
      </c>
      <c r="C32" s="9">
        <v>0.12</v>
      </c>
      <c r="D32" s="75"/>
      <c r="E32" s="75"/>
    </row>
    <row r="33" spans="1:5" x14ac:dyDescent="0.2">
      <c r="A33" s="1" t="s">
        <v>27</v>
      </c>
      <c r="B33" s="63">
        <f>SUM(B31:B32)</f>
        <v>4000</v>
      </c>
      <c r="C33" s="11"/>
      <c r="D33" s="73"/>
      <c r="E33" s="73"/>
    </row>
    <row r="34" spans="1:5" x14ac:dyDescent="0.2">
      <c r="A34" s="134" t="s">
        <v>102</v>
      </c>
      <c r="B34" s="149"/>
      <c r="C34" s="149"/>
      <c r="D34" s="149"/>
    </row>
    <row r="35" spans="1:5" x14ac:dyDescent="0.2">
      <c r="A35" s="5" t="s">
        <v>2</v>
      </c>
      <c r="B35" s="5" t="s">
        <v>3</v>
      </c>
      <c r="C35" s="5" t="s">
        <v>11</v>
      </c>
      <c r="D35" s="5" t="s">
        <v>5</v>
      </c>
      <c r="E35" s="5" t="s">
        <v>6</v>
      </c>
    </row>
    <row r="36" spans="1:5" x14ac:dyDescent="0.2">
      <c r="A36" s="8" t="s">
        <v>7</v>
      </c>
      <c r="B36" s="65">
        <v>1000</v>
      </c>
      <c r="C36" s="9">
        <v>0.2</v>
      </c>
      <c r="D36" s="75"/>
      <c r="E36" s="75"/>
    </row>
    <row r="37" spans="1:5" x14ac:dyDescent="0.2">
      <c r="A37" s="8" t="s">
        <v>8</v>
      </c>
      <c r="B37" s="65">
        <v>3000</v>
      </c>
      <c r="C37" s="9">
        <v>0.12</v>
      </c>
      <c r="D37" s="75"/>
      <c r="E37" s="75"/>
    </row>
    <row r="38" spans="1:5" x14ac:dyDescent="0.2">
      <c r="A38" s="1" t="s">
        <v>27</v>
      </c>
      <c r="B38" s="63">
        <f>SUM(B36:B37)</f>
        <v>4000</v>
      </c>
      <c r="D38" s="73"/>
      <c r="E38" s="73"/>
    </row>
    <row r="39" spans="1:5" x14ac:dyDescent="0.2">
      <c r="A39" s="1"/>
      <c r="B39" s="11"/>
      <c r="C39" s="11"/>
      <c r="D39" s="11"/>
      <c r="E39" s="11"/>
    </row>
    <row r="40" spans="1:5" x14ac:dyDescent="0.2">
      <c r="A40" s="1"/>
    </row>
    <row r="41" spans="1:5" ht="12.75" customHeight="1" x14ac:dyDescent="0.2">
      <c r="A41" s="134" t="s">
        <v>103</v>
      </c>
      <c r="B41" s="135"/>
      <c r="C41" s="16">
        <v>2007</v>
      </c>
      <c r="D41" s="16">
        <v>2008</v>
      </c>
      <c r="E41" s="17">
        <v>2009</v>
      </c>
    </row>
    <row r="42" spans="1:5" ht="12.75" customHeight="1" x14ac:dyDescent="0.2">
      <c r="A42" s="136" t="s">
        <v>88</v>
      </c>
      <c r="B42" s="135"/>
      <c r="C42" s="71"/>
      <c r="D42" s="71"/>
      <c r="E42" s="71"/>
    </row>
    <row r="43" spans="1:5" ht="12.75" customHeight="1" x14ac:dyDescent="0.2">
      <c r="A43" s="136" t="s">
        <v>89</v>
      </c>
      <c r="B43" s="135"/>
      <c r="C43" s="71"/>
      <c r="D43" s="71"/>
      <c r="E43" s="71"/>
    </row>
    <row r="44" spans="1:5" ht="12.75" customHeight="1" x14ac:dyDescent="0.2">
      <c r="A44" s="136" t="s">
        <v>30</v>
      </c>
      <c r="B44" s="135"/>
      <c r="C44" s="71"/>
      <c r="D44" s="71"/>
      <c r="E44" s="71"/>
    </row>
    <row r="45" spans="1:5" x14ac:dyDescent="0.2">
      <c r="A45" s="142" t="s">
        <v>31</v>
      </c>
      <c r="B45" s="135"/>
      <c r="C45" s="71"/>
      <c r="D45" s="71"/>
      <c r="E45" s="71"/>
    </row>
    <row r="46" spans="1:5" x14ac:dyDescent="0.2">
      <c r="A46" s="142" t="s">
        <v>32</v>
      </c>
      <c r="B46" s="142"/>
      <c r="C46" s="71"/>
      <c r="D46" s="71"/>
      <c r="E46" s="71"/>
    </row>
    <row r="47" spans="1:5" x14ac:dyDescent="0.2">
      <c r="A47" s="143" t="s">
        <v>33</v>
      </c>
      <c r="B47" s="143"/>
      <c r="C47" s="71"/>
      <c r="D47" s="71"/>
      <c r="E47" s="71"/>
    </row>
    <row r="48" spans="1:5" x14ac:dyDescent="0.2">
      <c r="A48" s="136" t="s">
        <v>34</v>
      </c>
      <c r="B48" s="135"/>
      <c r="C48" s="71"/>
      <c r="D48" s="71"/>
      <c r="E48" s="71"/>
    </row>
    <row r="49" spans="1:4" x14ac:dyDescent="0.2">
      <c r="A49" s="12"/>
      <c r="B49" s="13"/>
      <c r="C49" s="18"/>
      <c r="D49" s="13"/>
    </row>
    <row r="50" spans="1:4" ht="12.75" customHeight="1" x14ac:dyDescent="0.2">
      <c r="A50" s="140" t="s">
        <v>91</v>
      </c>
      <c r="B50" s="141"/>
      <c r="C50" s="141"/>
      <c r="D50" s="141"/>
    </row>
    <row r="51" spans="1:4" x14ac:dyDescent="0.2">
      <c r="A51" s="24" t="s">
        <v>23</v>
      </c>
      <c r="B51" s="72"/>
      <c r="C51" s="24" t="s">
        <v>24</v>
      </c>
      <c r="D51" s="72"/>
    </row>
    <row r="52" spans="1:4" x14ac:dyDescent="0.2">
      <c r="A52" s="24" t="s">
        <v>25</v>
      </c>
      <c r="B52" s="71"/>
      <c r="C52" s="25" t="s">
        <v>26</v>
      </c>
      <c r="D52" s="71"/>
    </row>
    <row r="53" spans="1:4" x14ac:dyDescent="0.2">
      <c r="A53" s="26" t="s">
        <v>27</v>
      </c>
      <c r="B53" s="73"/>
      <c r="C53" s="26" t="s">
        <v>27</v>
      </c>
      <c r="D53" s="73"/>
    </row>
    <row r="54" spans="1:4" x14ac:dyDescent="0.2">
      <c r="A54" s="15"/>
      <c r="B54" s="11"/>
      <c r="C54" s="15"/>
      <c r="D54" s="11"/>
    </row>
    <row r="55" spans="1:4" ht="12.75" customHeight="1" x14ac:dyDescent="0.2">
      <c r="A55" s="140" t="s">
        <v>92</v>
      </c>
      <c r="B55" s="141"/>
      <c r="C55" s="141"/>
      <c r="D55" s="141"/>
    </row>
    <row r="56" spans="1:4" x14ac:dyDescent="0.2">
      <c r="A56" s="24" t="s">
        <v>23</v>
      </c>
      <c r="B56" s="73"/>
      <c r="C56" s="24" t="s">
        <v>24</v>
      </c>
      <c r="D56" s="72"/>
    </row>
    <row r="57" spans="1:4" x14ac:dyDescent="0.2">
      <c r="A57" s="24" t="s">
        <v>25</v>
      </c>
      <c r="B57" s="73"/>
      <c r="C57" s="25" t="s">
        <v>26</v>
      </c>
      <c r="D57" s="73"/>
    </row>
    <row r="58" spans="1:4" x14ac:dyDescent="0.2">
      <c r="A58" s="26" t="s">
        <v>27</v>
      </c>
      <c r="B58" s="73"/>
      <c r="C58" s="26" t="s">
        <v>27</v>
      </c>
      <c r="D58" s="73"/>
    </row>
    <row r="60" spans="1:4" ht="12.75" customHeight="1" x14ac:dyDescent="0.2">
      <c r="A60" s="140" t="s">
        <v>93</v>
      </c>
      <c r="B60" s="141"/>
      <c r="C60" s="141"/>
      <c r="D60" s="141"/>
    </row>
    <row r="61" spans="1:4" x14ac:dyDescent="0.2">
      <c r="A61" s="24" t="s">
        <v>23</v>
      </c>
      <c r="B61" s="73"/>
      <c r="C61" s="24" t="s">
        <v>24</v>
      </c>
      <c r="D61" s="72"/>
    </row>
    <row r="62" spans="1:4" x14ac:dyDescent="0.2">
      <c r="A62" s="24" t="s">
        <v>25</v>
      </c>
      <c r="B62" s="73"/>
      <c r="C62" s="25" t="s">
        <v>26</v>
      </c>
      <c r="D62" s="73"/>
    </row>
    <row r="63" spans="1:4" x14ac:dyDescent="0.2">
      <c r="A63" s="26" t="s">
        <v>27</v>
      </c>
      <c r="B63" s="73"/>
      <c r="C63" s="26" t="s">
        <v>27</v>
      </c>
      <c r="D63" s="73"/>
    </row>
  </sheetData>
  <mergeCells count="28">
    <mergeCell ref="A60:D60"/>
    <mergeCell ref="A45:B45"/>
    <mergeCell ref="A46:B46"/>
    <mergeCell ref="A47:B47"/>
    <mergeCell ref="A48:B48"/>
    <mergeCell ref="A42:B42"/>
    <mergeCell ref="A43:B43"/>
    <mergeCell ref="A44:B44"/>
    <mergeCell ref="A50:D50"/>
    <mergeCell ref="A55:D55"/>
    <mergeCell ref="A23:D23"/>
    <mergeCell ref="A24:D24"/>
    <mergeCell ref="A29:D29"/>
    <mergeCell ref="A34:D34"/>
    <mergeCell ref="A41:B41"/>
    <mergeCell ref="A8:F8"/>
    <mergeCell ref="A12:C12"/>
    <mergeCell ref="A13:A14"/>
    <mergeCell ref="B13:B14"/>
    <mergeCell ref="C13:C14"/>
    <mergeCell ref="D13:D14"/>
    <mergeCell ref="E13:E14"/>
    <mergeCell ref="F13:F14"/>
    <mergeCell ref="A2:F2"/>
    <mergeCell ref="A3:F3"/>
    <mergeCell ref="A4:F4"/>
    <mergeCell ref="A5:F5"/>
    <mergeCell ref="A7:F7"/>
  </mergeCells>
  <phoneticPr fontId="16"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12</vt:i4>
      </vt:variant>
    </vt:vector>
  </HeadingPairs>
  <TitlesOfParts>
    <vt:vector size="12" baseType="lpstr">
      <vt:lpstr>ΕΙΣΑΓΩΓΗ</vt:lpstr>
      <vt:lpstr>ΛΟΓΙΣΤΙΚΗ</vt:lpstr>
      <vt:lpstr>LOG1</vt:lpstr>
      <vt:lpstr>LOG1S</vt:lpstr>
      <vt:lpstr>ΜΙΣΘΟΔΟΣΙΑ</vt:lpstr>
      <vt:lpstr>LOG2</vt:lpstr>
      <vt:lpstr>LOG2S</vt:lpstr>
      <vt:lpstr>ΑΠΟΣΒΕΣΕΙΣ</vt:lpstr>
      <vt:lpstr>LOG3</vt:lpstr>
      <vt:lpstr>LOG3S</vt:lpstr>
      <vt:lpstr>TEST1-ΠΛΑΙΣΙΟ</vt:lpstr>
      <vt:lpstr>ΤΕΣΤ1-ΛΥΣΗ-S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DCD</dc:creator>
  <cp:lastModifiedBy>Valued Acer Customer</cp:lastModifiedBy>
  <cp:lastPrinted>2001-08-08T07:49:28Z</cp:lastPrinted>
  <dcterms:created xsi:type="dcterms:W3CDTF">1999-07-01T08:59:15Z</dcterms:created>
  <dcterms:modified xsi:type="dcterms:W3CDTF">2011-02-10T16:01:03Z</dcterms:modified>
</cp:coreProperties>
</file>