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255" windowHeight="7650" activeTab="0"/>
  </bookViews>
  <sheets>
    <sheet name="Δάνειο Αυτοκινήτων" sheetId="1" r:id="rId1"/>
  </sheets>
  <definedNames>
    <definedName name="_xlnm.Print_Area" localSheetId="0">'Δάνειο Αυτοκινήτων'!$A$1:$K$23</definedName>
  </definedNames>
  <calcPr fullCalcOnLoad="1"/>
</workbook>
</file>

<file path=xl/sharedStrings.xml><?xml version="1.0" encoding="utf-8"?>
<sst xmlns="http://schemas.openxmlformats.org/spreadsheetml/2006/main" count="49" uniqueCount="49">
  <si>
    <t>(1ος,2ος,4ος)</t>
  </si>
  <si>
    <t>AYTOKINHTO</t>
  </si>
  <si>
    <t>ΚΩΔΙΚΟΣ ΑΥΤΟΚΙΝΗΤΟΥ</t>
  </si>
  <si>
    <t>ΠΟΣΟ  ΔΑΝΕΙΟΥ</t>
  </si>
  <si>
    <t>ΚΩΔΙΚΟΣ ΔΙΑΡΚΕΙΑΣ ΔΑΝΕΙΟΥ</t>
  </si>
  <si>
    <t>ΔΙΑΡΚΕΙΑ ΔΑΝΕΙΟΥ (Πίνακας 1)</t>
  </si>
  <si>
    <t>ΚΩΔΙΚΟΣ ΕΤΗΣΙΟΥ ΠΟΣΟΣΤΟΥ ΕΠΙΤΟΚΙΟΥ</t>
  </si>
  <si>
    <t>ΕΤΗΣΙΟ EΠΙΤΟΚΙΟ  (Πίνακας 2)</t>
  </si>
  <si>
    <t>ΜΗΝΙΑΙΑ ΔΟΣΗ</t>
  </si>
  <si>
    <t>ΤΡΑΠΕΖΙΚΑ ΕΞΟΔΑ (Πίνακας 3)</t>
  </si>
  <si>
    <t>ΕΚΠΤΩΣΗ  (Πίνακας 4)</t>
  </si>
  <si>
    <t>ΜΗΝΙΑΙΕΣ ΥΠΟΧΡΕΩΣΕΙΣ (ΔΟΣΗ)</t>
  </si>
  <si>
    <t>CITROEN</t>
  </si>
  <si>
    <t>Α2-1</t>
  </si>
  <si>
    <t>FORD</t>
  </si>
  <si>
    <t>Γ2-1</t>
  </si>
  <si>
    <t>TOYOTA</t>
  </si>
  <si>
    <t>Β1-1</t>
  </si>
  <si>
    <t>OPEL ASTRA</t>
  </si>
  <si>
    <t>Ε3-2</t>
  </si>
  <si>
    <t>SAAB</t>
  </si>
  <si>
    <t>Δ4-2</t>
  </si>
  <si>
    <t>Σύνολο</t>
  </si>
  <si>
    <t>Πίνακας 1 - Διάρκεια δανείου</t>
  </si>
  <si>
    <t xml:space="preserve">ΚΩΔΙΚΟΣ  ΔΙΑΡΚΕΙΑΣ ΔΑΝΕΙΟΥ (1ο ΨΗΦΙΟ) </t>
  </si>
  <si>
    <t>Α</t>
  </si>
  <si>
    <t>Β</t>
  </si>
  <si>
    <t>Γ</t>
  </si>
  <si>
    <t>Δ</t>
  </si>
  <si>
    <t>Ε</t>
  </si>
  <si>
    <t>Πίνακας 4 - Έκπτωση δανείου</t>
  </si>
  <si>
    <r>
      <t>ΔΙΑΡΚΕΙΑ ΔΑΝΕΙΟΥ</t>
    </r>
    <r>
      <rPr>
        <b/>
        <sz val="9"/>
        <rFont val="Arial Greek"/>
        <family val="2"/>
      </rPr>
      <t xml:space="preserve"> (ΕΤΗ)</t>
    </r>
  </si>
  <si>
    <t xml:space="preserve"> ΕΚΠΤΩΣΗ ΜΗΝΙΑΙΑΣ ΔΟΣΗΣ ΑΝΑΛΟΓΑ ΜΕ ΤΟ 4ο ΨΗΦΙΟ  ΤΟΥ ΚΩΔ ΑΥΤ/ΤΟΥ</t>
  </si>
  <si>
    <t>Ποσοστό</t>
  </si>
  <si>
    <t>Πίνακας 2 - Επιτόκιο δανείου</t>
  </si>
  <si>
    <t>ΚΩΔΙΚΟΣ ΕΠΙΤΟΚΙΟΥ ΔΑΝΕΙΟΥ (2ος)</t>
  </si>
  <si>
    <t xml:space="preserve">ΕΤΗΣΙΟ ΠΟΣΟΣΤΟ </t>
  </si>
  <si>
    <t>Στατιστικά</t>
  </si>
  <si>
    <t>ΜΕΓΙΣΤΟ ΠΟΣΟ ΔΑΝΕΙΟΥ</t>
  </si>
  <si>
    <t>Πίνακας 3 - Τραπεζικά έξοδα</t>
  </si>
  <si>
    <t>ΕΛΑΧΙΣΤΟ ΠΟΣΟ ΜΗΝΙΑΙΑΣ ΔΟΣΗΣ</t>
  </si>
  <si>
    <t xml:space="preserve">Τα τραπεζικά έξοδα μηνιαίως υπολογίζονται επί του ποσού δανείου </t>
  </si>
  <si>
    <t>ΜΕΣΟΣ ΟΡΟΣ ΜΗΝΙΑΙΑΣ ΔΟΣΗΣ</t>
  </si>
  <si>
    <t>Για ποσό δανείου μικρότερο από:</t>
  </si>
  <si>
    <t>ΑΡΙΘΜΟΣ ΔΑΝΕΙΩΝ ΜΕ ΠΟΣΟ &gt;=10.000,00</t>
  </si>
  <si>
    <t>Για ποσό δανείου μεγαλύτερο από:</t>
  </si>
  <si>
    <t>ΑΘΡΟΙΣΜΑ ΥΠΟΧΡΕΩΣΕΩΝ ΓΙΑ ΑΥΤΟΚΙΝΗΤΑ ΜΕ MHNIAIEΣ ΥΠΟΧΡΕΩΣΕΙΣ &lt; 250€</t>
  </si>
  <si>
    <t>Για ποσό δανείου μεταξύ 9.000 και 15.000 ευρώ:</t>
  </si>
  <si>
    <t>ΑΘΡΟΙΣΜΑ ΔΑΝΕΙΩΝ ΓΙΑ ΑΥΤΟΚΙΝΗΤΑ ΜΕ ΔΙΑΡΚΕΙΑ ΔΑΝΕΙΟΥ &lt; 6 ΕΤΗ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</si>
</sst>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"/>
    <numFmt numFmtId="165" formatCode="#,##0.00\ [$€-1];[Red]\-#,##0.00\ [$€-1]"/>
    <numFmt numFmtId="166" formatCode="#,##0.00\ &quot;€&quot;"/>
    <numFmt numFmtId="167" formatCode="#,##0\ [$€-1]"/>
    <numFmt numFmtId="168" formatCode="0.0%"/>
  </numFmts>
  <fonts count="2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Greek"/>
      <family val="0"/>
    </font>
    <font>
      <sz val="9"/>
      <name val="Arial Greek"/>
      <family val="2"/>
    </font>
    <font>
      <b/>
      <sz val="9"/>
      <name val="Arial Greek"/>
      <family val="2"/>
    </font>
    <font>
      <b/>
      <sz val="8"/>
      <name val="Arial Greek"/>
      <family val="2"/>
    </font>
    <font>
      <sz val="8"/>
      <name val="Arial Greek"/>
      <family val="2"/>
    </font>
    <font>
      <b/>
      <sz val="12"/>
      <name val="Arial Greek"/>
      <family val="2"/>
    </font>
    <font>
      <sz val="12"/>
      <name val="Arial Greek"/>
      <family val="2"/>
    </font>
    <font>
      <sz val="9"/>
      <color indexed="8"/>
      <name val="Arial Greek"/>
      <family val="0"/>
    </font>
    <font>
      <b/>
      <sz val="6"/>
      <name val="Arial Greek"/>
      <family val="2"/>
    </font>
    <font>
      <b/>
      <sz val="12"/>
      <color indexed="8"/>
      <name val="Arial Greek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medium"/>
      <top style="double"/>
      <bottom style="hair"/>
    </border>
    <border>
      <left style="medium"/>
      <right style="medium"/>
      <top style="double"/>
      <bottom style="hair"/>
    </border>
    <border>
      <left style="medium"/>
      <right style="double"/>
      <top style="double"/>
      <bottom style="hair"/>
    </border>
    <border>
      <left style="double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double"/>
      <top style="hair"/>
      <bottom style="hair"/>
    </border>
    <border>
      <left style="double"/>
      <right style="medium"/>
      <top style="hair"/>
      <bottom style="double"/>
    </border>
    <border>
      <left style="medium"/>
      <right style="medium"/>
      <top style="hair"/>
      <bottom style="double"/>
    </border>
    <border>
      <left style="medium"/>
      <right style="double"/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17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8" fillId="0" borderId="0" xfId="51" applyFont="1" applyAlignment="1">
      <alignment horizontal="center" vertical="center"/>
      <protection/>
    </xf>
    <xf numFmtId="0" fontId="19" fillId="0" borderId="0" xfId="51" applyFont="1" applyAlignment="1">
      <alignment vertical="center"/>
      <protection/>
    </xf>
    <xf numFmtId="0" fontId="20" fillId="23" borderId="10" xfId="51" applyFont="1" applyFill="1" applyBorder="1" applyAlignment="1">
      <alignment horizontal="center" vertical="center" wrapText="1"/>
      <protection/>
    </xf>
    <xf numFmtId="0" fontId="20" fillId="23" borderId="11" xfId="51" applyFont="1" applyFill="1" applyBorder="1" applyAlignment="1">
      <alignment horizontal="center" vertical="center" wrapText="1"/>
      <protection/>
    </xf>
    <xf numFmtId="0" fontId="20" fillId="23" borderId="11" xfId="51" applyFont="1" applyFill="1" applyBorder="1" applyAlignment="1" quotePrefix="1">
      <alignment horizontal="center" vertical="center" wrapText="1"/>
      <protection/>
    </xf>
    <xf numFmtId="0" fontId="20" fillId="23" borderId="12" xfId="51" applyFont="1" applyFill="1" applyBorder="1" applyAlignment="1">
      <alignment horizontal="center" vertical="center" wrapText="1"/>
      <protection/>
    </xf>
    <xf numFmtId="0" fontId="21" fillId="0" borderId="0" xfId="51" applyFont="1" applyAlignment="1">
      <alignment horizontal="center" vertical="center"/>
      <protection/>
    </xf>
    <xf numFmtId="0" fontId="22" fillId="0" borderId="13" xfId="51" applyFont="1" applyBorder="1" applyAlignment="1">
      <alignment horizontal="center" vertical="center"/>
      <protection/>
    </xf>
    <xf numFmtId="0" fontId="23" fillId="0" borderId="14" xfId="51" applyFont="1" applyBorder="1" applyAlignment="1">
      <alignment horizontal="center" vertical="center"/>
      <protection/>
    </xf>
    <xf numFmtId="164" fontId="23" fillId="0" borderId="14" xfId="51" applyNumberFormat="1" applyFont="1" applyBorder="1" applyAlignment="1">
      <alignment horizontal="center" vertical="center"/>
      <protection/>
    </xf>
    <xf numFmtId="0" fontId="23" fillId="0" borderId="14" xfId="51" applyNumberFormat="1" applyFont="1" applyBorder="1" applyAlignment="1">
      <alignment horizontal="center" vertical="center"/>
      <protection/>
    </xf>
    <xf numFmtId="10" fontId="23" fillId="0" borderId="14" xfId="51" applyNumberFormat="1" applyFont="1" applyBorder="1" applyAlignment="1">
      <alignment horizontal="center" vertical="center"/>
      <protection/>
    </xf>
    <xf numFmtId="164" fontId="23" fillId="0" borderId="15" xfId="51" applyNumberFormat="1" applyFont="1" applyBorder="1" applyAlignment="1">
      <alignment horizontal="center" vertical="center"/>
      <protection/>
    </xf>
    <xf numFmtId="0" fontId="23" fillId="0" borderId="0" xfId="51" applyFont="1" applyAlignment="1">
      <alignment vertical="center"/>
      <protection/>
    </xf>
    <xf numFmtId="0" fontId="19" fillId="0" borderId="13" xfId="51" applyFont="1" applyBorder="1" applyAlignment="1">
      <alignment horizontal="center" vertical="center"/>
      <protection/>
    </xf>
    <xf numFmtId="0" fontId="18" fillId="0" borderId="14" xfId="51" applyFont="1" applyBorder="1" applyAlignment="1">
      <alignment horizontal="center" vertical="center"/>
      <protection/>
    </xf>
    <xf numFmtId="164" fontId="18" fillId="0" borderId="14" xfId="51" applyNumberFormat="1" applyFont="1" applyBorder="1" applyAlignment="1">
      <alignment horizontal="center" vertical="center"/>
      <protection/>
    </xf>
    <xf numFmtId="10" fontId="18" fillId="0" borderId="14" xfId="51" applyNumberFormat="1" applyFont="1" applyBorder="1" applyAlignment="1">
      <alignment horizontal="center" vertical="center"/>
      <protection/>
    </xf>
    <xf numFmtId="165" fontId="24" fillId="0" borderId="14" xfId="51" applyNumberFormat="1" applyFont="1" applyBorder="1" applyAlignment="1">
      <alignment horizontal="center" vertical="center"/>
      <protection/>
    </xf>
    <xf numFmtId="166" fontId="18" fillId="0" borderId="14" xfId="51" applyNumberFormat="1" applyFont="1" applyBorder="1" applyAlignment="1">
      <alignment horizontal="center" vertical="center"/>
      <protection/>
    </xf>
    <xf numFmtId="165" fontId="18" fillId="0" borderId="15" xfId="51" applyNumberFormat="1" applyFont="1" applyBorder="1" applyAlignment="1">
      <alignment horizontal="center" vertical="center"/>
      <protection/>
    </xf>
    <xf numFmtId="0" fontId="19" fillId="0" borderId="16" xfId="51" applyFont="1" applyBorder="1" applyAlignment="1">
      <alignment horizontal="center" vertical="center"/>
      <protection/>
    </xf>
    <xf numFmtId="0" fontId="18" fillId="0" borderId="17" xfId="51" applyFont="1" applyBorder="1" applyAlignment="1">
      <alignment horizontal="center" vertical="center"/>
      <protection/>
    </xf>
    <xf numFmtId="164" fontId="18" fillId="0" borderId="17" xfId="51" applyNumberFormat="1" applyFont="1" applyBorder="1" applyAlignment="1">
      <alignment horizontal="center" vertical="center"/>
      <protection/>
    </xf>
    <xf numFmtId="10" fontId="18" fillId="0" borderId="17" xfId="51" applyNumberFormat="1" applyFont="1" applyBorder="1" applyAlignment="1">
      <alignment horizontal="center" vertical="center"/>
      <protection/>
    </xf>
    <xf numFmtId="165" fontId="24" fillId="0" borderId="17" xfId="51" applyNumberFormat="1" applyFont="1" applyBorder="1" applyAlignment="1">
      <alignment horizontal="center" vertical="center"/>
      <protection/>
    </xf>
    <xf numFmtId="166" fontId="18" fillId="0" borderId="17" xfId="51" applyNumberFormat="1" applyFont="1" applyBorder="1" applyAlignment="1">
      <alignment horizontal="center" vertical="center"/>
      <protection/>
    </xf>
    <xf numFmtId="165" fontId="18" fillId="0" borderId="18" xfId="51" applyNumberFormat="1" applyFont="1" applyBorder="1" applyAlignment="1">
      <alignment horizontal="center" vertical="center"/>
      <protection/>
    </xf>
    <xf numFmtId="0" fontId="18" fillId="0" borderId="19" xfId="51" applyFont="1" applyBorder="1" applyAlignment="1">
      <alignment horizontal="center" vertical="center"/>
      <protection/>
    </xf>
    <xf numFmtId="164" fontId="18" fillId="0" borderId="20" xfId="51" applyNumberFormat="1" applyFont="1" applyBorder="1" applyAlignment="1">
      <alignment horizontal="center" vertical="center"/>
      <protection/>
    </xf>
    <xf numFmtId="0" fontId="18" fillId="0" borderId="0" xfId="51" applyFont="1" applyBorder="1" applyAlignment="1">
      <alignment horizontal="center" vertical="center"/>
      <protection/>
    </xf>
    <xf numFmtId="164" fontId="18" fillId="0" borderId="0" xfId="51" applyNumberFormat="1" applyFont="1" applyBorder="1" applyAlignment="1">
      <alignment horizontal="center" vertical="center"/>
      <protection/>
    </xf>
    <xf numFmtId="0" fontId="18" fillId="0" borderId="0" xfId="51" applyFont="1" applyBorder="1" applyAlignment="1">
      <alignment vertical="center"/>
      <protection/>
    </xf>
    <xf numFmtId="0" fontId="20" fillId="20" borderId="13" xfId="51" applyFont="1" applyFill="1" applyBorder="1" applyAlignment="1" quotePrefix="1">
      <alignment horizontal="center" vertical="center" wrapText="1"/>
      <protection/>
    </xf>
    <xf numFmtId="0" fontId="19" fillId="24" borderId="14" xfId="51" applyFont="1" applyFill="1" applyBorder="1" applyAlignment="1">
      <alignment horizontal="center" vertical="center"/>
      <protection/>
    </xf>
    <xf numFmtId="0" fontId="19" fillId="24" borderId="15" xfId="51" applyFont="1" applyFill="1" applyBorder="1" applyAlignment="1">
      <alignment horizontal="center" vertical="center"/>
      <protection/>
    </xf>
    <xf numFmtId="0" fontId="20" fillId="20" borderId="16" xfId="51" applyFont="1" applyFill="1" applyBorder="1" applyAlignment="1">
      <alignment horizontal="center" vertical="center" wrapText="1"/>
      <protection/>
    </xf>
    <xf numFmtId="0" fontId="18" fillId="24" borderId="17" xfId="51" applyFont="1" applyFill="1" applyBorder="1" applyAlignment="1">
      <alignment horizontal="center" vertical="center"/>
      <protection/>
    </xf>
    <xf numFmtId="0" fontId="18" fillId="24" borderId="18" xfId="51" applyFont="1" applyFill="1" applyBorder="1" applyAlignment="1">
      <alignment horizontal="center" vertical="center"/>
      <protection/>
    </xf>
    <xf numFmtId="0" fontId="25" fillId="20" borderId="13" xfId="51" applyFont="1" applyFill="1" applyBorder="1" applyAlignment="1" quotePrefix="1">
      <alignment horizontal="center" vertical="center" wrapText="1"/>
      <protection/>
    </xf>
    <xf numFmtId="0" fontId="19" fillId="20" borderId="15" xfId="51" applyFont="1" applyFill="1" applyBorder="1" applyAlignment="1">
      <alignment horizontal="center" vertical="center" wrapText="1"/>
      <protection/>
    </xf>
    <xf numFmtId="0" fontId="19" fillId="25" borderId="13" xfId="51" applyNumberFormat="1" applyFont="1" applyFill="1" applyBorder="1" applyAlignment="1">
      <alignment horizontal="center" vertical="center"/>
      <protection/>
    </xf>
    <xf numFmtId="9" fontId="19" fillId="0" borderId="15" xfId="51" applyNumberFormat="1" applyFont="1" applyBorder="1" applyAlignment="1">
      <alignment horizontal="center" vertical="center"/>
      <protection/>
    </xf>
    <xf numFmtId="0" fontId="17" fillId="0" borderId="0" xfId="51" applyAlignment="1">
      <alignment vertical="center"/>
      <protection/>
    </xf>
    <xf numFmtId="0" fontId="19" fillId="25" borderId="16" xfId="51" applyNumberFormat="1" applyFont="1" applyFill="1" applyBorder="1" applyAlignment="1">
      <alignment horizontal="center" vertical="center"/>
      <protection/>
    </xf>
    <xf numFmtId="9" fontId="19" fillId="0" borderId="18" xfId="51" applyNumberFormat="1" applyFont="1" applyBorder="1" applyAlignment="1">
      <alignment horizontal="center" vertical="center"/>
      <protection/>
    </xf>
    <xf numFmtId="0" fontId="19" fillId="25" borderId="14" xfId="51" applyFont="1" applyFill="1" applyBorder="1" applyAlignment="1">
      <alignment horizontal="center" vertical="center"/>
      <protection/>
    </xf>
    <xf numFmtId="0" fontId="19" fillId="25" borderId="15" xfId="51" applyFont="1" applyFill="1" applyBorder="1" applyAlignment="1">
      <alignment horizontal="center" vertical="center"/>
      <protection/>
    </xf>
    <xf numFmtId="0" fontId="19" fillId="0" borderId="0" xfId="51" applyFont="1" applyFill="1" applyBorder="1" applyAlignment="1">
      <alignment horizontal="center" vertical="center"/>
      <protection/>
    </xf>
    <xf numFmtId="0" fontId="19" fillId="25" borderId="0" xfId="51" applyNumberFormat="1" applyFont="1" applyFill="1" applyBorder="1" applyAlignment="1">
      <alignment horizontal="center" vertical="center"/>
      <protection/>
    </xf>
    <xf numFmtId="9" fontId="19" fillId="0" borderId="0" xfId="51" applyNumberFormat="1" applyFont="1" applyBorder="1" applyAlignment="1">
      <alignment horizontal="center" vertical="center"/>
      <protection/>
    </xf>
    <xf numFmtId="9" fontId="18" fillId="25" borderId="17" xfId="54" applyFont="1" applyFill="1" applyBorder="1" applyAlignment="1">
      <alignment horizontal="center" vertical="center"/>
    </xf>
    <xf numFmtId="9" fontId="18" fillId="25" borderId="18" xfId="54" applyFont="1" applyFill="1" applyBorder="1" applyAlignment="1">
      <alignment horizontal="center" vertical="center"/>
    </xf>
    <xf numFmtId="0" fontId="18" fillId="0" borderId="0" xfId="51" applyFont="1" applyFill="1" applyBorder="1" applyAlignment="1">
      <alignment horizontal="center" vertical="center"/>
      <protection/>
    </xf>
    <xf numFmtId="0" fontId="17" fillId="0" borderId="0" xfId="51" applyFill="1" applyBorder="1" applyAlignment="1">
      <alignment vertical="center"/>
      <protection/>
    </xf>
    <xf numFmtId="164" fontId="18" fillId="0" borderId="15" xfId="51" applyNumberFormat="1" applyFont="1" applyBorder="1" applyAlignment="1">
      <alignment horizontal="center" vertical="center"/>
      <protection/>
    </xf>
    <xf numFmtId="0" fontId="19" fillId="0" borderId="13" xfId="51" applyFont="1" applyFill="1" applyBorder="1" applyAlignment="1">
      <alignment vertical="center"/>
      <protection/>
    </xf>
    <xf numFmtId="0" fontId="19" fillId="0" borderId="14" xfId="51" applyFont="1" applyFill="1" applyBorder="1" applyAlignment="1">
      <alignment vertical="center"/>
      <protection/>
    </xf>
    <xf numFmtId="0" fontId="19" fillId="0" borderId="15" xfId="51" applyFont="1" applyFill="1" applyBorder="1" applyAlignment="1">
      <alignment vertical="center"/>
      <protection/>
    </xf>
    <xf numFmtId="167" fontId="19" fillId="0" borderId="14" xfId="51" applyNumberFormat="1" applyFont="1" applyFill="1" applyBorder="1" applyAlignment="1">
      <alignment vertical="center"/>
      <protection/>
    </xf>
    <xf numFmtId="168" fontId="19" fillId="0" borderId="15" xfId="51" applyNumberFormat="1" applyFont="1" applyFill="1" applyBorder="1" applyAlignment="1">
      <alignment vertical="center"/>
      <protection/>
    </xf>
    <xf numFmtId="0" fontId="18" fillId="0" borderId="15" xfId="51" applyFont="1" applyBorder="1" applyAlignment="1">
      <alignment horizontal="center" vertical="center"/>
      <protection/>
    </xf>
    <xf numFmtId="0" fontId="19" fillId="0" borderId="16" xfId="51" applyFont="1" applyFill="1" applyBorder="1" applyAlignment="1">
      <alignment vertical="center"/>
      <protection/>
    </xf>
    <xf numFmtId="0" fontId="19" fillId="0" borderId="17" xfId="51" applyFont="1" applyFill="1" applyBorder="1" applyAlignment="1">
      <alignment vertical="center"/>
      <protection/>
    </xf>
    <xf numFmtId="168" fontId="19" fillId="0" borderId="18" xfId="51" applyNumberFormat="1" applyFont="1" applyFill="1" applyBorder="1" applyAlignment="1">
      <alignment vertical="center"/>
      <protection/>
    </xf>
    <xf numFmtId="166" fontId="18" fillId="0" borderId="18" xfId="51" applyNumberFormat="1" applyFont="1" applyBorder="1" applyAlignment="1">
      <alignment horizontal="center" vertical="center"/>
      <protection/>
    </xf>
    <xf numFmtId="0" fontId="20" fillId="0" borderId="13" xfId="51" applyFont="1" applyFill="1" applyBorder="1" applyAlignment="1">
      <alignment horizontal="center" vertical="center" wrapText="1"/>
      <protection/>
    </xf>
    <xf numFmtId="0" fontId="20" fillId="0" borderId="14" xfId="51" applyFont="1" applyFill="1" applyBorder="1" applyAlignment="1">
      <alignment horizontal="center" vertical="center" wrapText="1"/>
      <protection/>
    </xf>
    <xf numFmtId="0" fontId="19" fillId="0" borderId="13" xfId="51" applyFont="1" applyFill="1" applyBorder="1" applyAlignment="1">
      <alignment vertical="center"/>
      <protection/>
    </xf>
    <xf numFmtId="0" fontId="19" fillId="0" borderId="14" xfId="51" applyFont="1" applyFill="1" applyBorder="1" applyAlignment="1">
      <alignment vertical="center"/>
      <protection/>
    </xf>
    <xf numFmtId="0" fontId="20" fillId="0" borderId="14" xfId="51" applyFont="1" applyFill="1" applyBorder="1" applyAlignment="1" quotePrefix="1">
      <alignment horizontal="center" vertical="center" wrapText="1"/>
      <protection/>
    </xf>
    <xf numFmtId="0" fontId="20" fillId="0" borderId="16" xfId="51" applyFont="1" applyFill="1" applyBorder="1" applyAlignment="1">
      <alignment horizontal="center" vertical="center" wrapText="1"/>
      <protection/>
    </xf>
    <xf numFmtId="0" fontId="20" fillId="0" borderId="17" xfId="51" applyFont="1" applyFill="1" applyBorder="1" applyAlignment="1" quotePrefix="1">
      <alignment horizontal="center" vertical="center" wrapText="1"/>
      <protection/>
    </xf>
    <xf numFmtId="0" fontId="19" fillId="20" borderId="10" xfId="51" applyFont="1" applyFill="1" applyBorder="1" applyAlignment="1">
      <alignment horizontal="center" vertical="center"/>
      <protection/>
    </xf>
    <xf numFmtId="0" fontId="19" fillId="20" borderId="11" xfId="51" applyFont="1" applyFill="1" applyBorder="1" applyAlignment="1">
      <alignment horizontal="center" vertical="center"/>
      <protection/>
    </xf>
    <xf numFmtId="0" fontId="19" fillId="20" borderId="12" xfId="51" applyFont="1" applyFill="1" applyBorder="1" applyAlignment="1">
      <alignment horizontal="center" vertical="center"/>
      <protection/>
    </xf>
    <xf numFmtId="0" fontId="20" fillId="20" borderId="10" xfId="51" applyFont="1" applyFill="1" applyBorder="1" applyAlignment="1">
      <alignment horizontal="center" vertical="center"/>
      <protection/>
    </xf>
    <xf numFmtId="0" fontId="20" fillId="20" borderId="12" xfId="51" applyFont="1" applyFill="1" applyBorder="1" applyAlignment="1">
      <alignment horizontal="center" vertical="center"/>
      <protection/>
    </xf>
    <xf numFmtId="0" fontId="18" fillId="20" borderId="10" xfId="51" applyFont="1" applyFill="1" applyBorder="1" applyAlignment="1">
      <alignment horizontal="center" vertical="center"/>
      <protection/>
    </xf>
    <xf numFmtId="0" fontId="17" fillId="20" borderId="11" xfId="51" applyFill="1" applyBorder="1" applyAlignment="1">
      <alignment horizontal="center" vertical="center"/>
      <protection/>
    </xf>
    <xf numFmtId="0" fontId="17" fillId="20" borderId="12" xfId="5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te" xfId="52"/>
    <cellStyle name="Output" xfId="53"/>
    <cellStyle name="Percent 2" xfId="54"/>
    <cellStyle name="Title" xfId="55"/>
    <cellStyle name="Total" xfId="56"/>
    <cellStyle name="Warning Text" xfId="57"/>
    <cellStyle name="Comma" xfId="58"/>
    <cellStyle name="Comma [0]" xfId="59"/>
    <cellStyle name="Currency" xfId="60"/>
    <cellStyle name="Currency [0]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11</xdr:col>
      <xdr:colOff>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38100"/>
          <a:ext cx="8458200" cy="304800"/>
        </a:xfrm>
        <a:prstGeom prst="rect">
          <a:avLst/>
        </a:prstGeom>
        <a:gradFill rotWithShape="1">
          <a:gsLst>
            <a:gs pos="0">
              <a:srgbClr val="767676"/>
            </a:gs>
            <a:gs pos="50000">
              <a:srgbClr val="363636"/>
            </a:gs>
            <a:gs pos="100000">
              <a:srgbClr val="767676"/>
            </a:gs>
          </a:gsLst>
          <a:lin ang="2700000" scaled="1"/>
        </a:gra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ΔΑΝΕΙΑ ΕΤΑΙΡΕΙΑΣ</a:t>
          </a:r>
          <a:r>
            <a:rPr lang="en-US" cap="none" sz="12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ΩΜΕΓΑ Α.Ε.</a:t>
          </a:r>
          <a:r>
            <a:rPr lang="en-US" cap="none" sz="12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ΓΙΑ ΑΓΟΡΑ ΑΥΤΟΚΙΝΗΤΩΝ</a:t>
          </a:r>
        </a:p>
      </xdr:txBody>
    </xdr:sp>
    <xdr:clientData/>
  </xdr:twoCellAnchor>
  <xdr:twoCellAnchor>
    <xdr:from>
      <xdr:col>1</xdr:col>
      <xdr:colOff>228600</xdr:colOff>
      <xdr:row>3</xdr:row>
      <xdr:rowOff>9525</xdr:rowOff>
    </xdr:from>
    <xdr:to>
      <xdr:col>2</xdr:col>
      <xdr:colOff>257175</xdr:colOff>
      <xdr:row>3</xdr:row>
      <xdr:rowOff>647700</xdr:rowOff>
    </xdr:to>
    <xdr:sp>
      <xdr:nvSpPr>
        <xdr:cNvPr id="2" name="Line 4"/>
        <xdr:cNvSpPr>
          <a:spLocks/>
        </xdr:cNvSpPr>
      </xdr:nvSpPr>
      <xdr:spPr>
        <a:xfrm flipV="1">
          <a:off x="1381125" y="514350"/>
          <a:ext cx="5429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3"/>
  <sheetViews>
    <sheetView tabSelected="1" zoomScalePageLayoutView="0" workbookViewId="0" topLeftCell="A1">
      <selection activeCell="I6" sqref="I6:I9"/>
    </sheetView>
  </sheetViews>
  <sheetFormatPr defaultColWidth="8.8515625" defaultRowHeight="15"/>
  <cols>
    <col min="1" max="1" width="17.28125" style="1" customWidth="1"/>
    <col min="2" max="2" width="7.7109375" style="1" customWidth="1"/>
    <col min="3" max="3" width="14.00390625" style="1" bestFit="1" customWidth="1"/>
    <col min="4" max="4" width="8.00390625" style="1" customWidth="1"/>
    <col min="5" max="5" width="10.00390625" style="1" customWidth="1"/>
    <col min="6" max="6" width="10.57421875" style="1" customWidth="1"/>
    <col min="7" max="7" width="9.7109375" style="1" customWidth="1"/>
    <col min="8" max="8" width="12.7109375" style="1" bestFit="1" customWidth="1"/>
    <col min="9" max="9" width="9.57421875" style="1" customWidth="1"/>
    <col min="10" max="10" width="11.28125" style="1" customWidth="1"/>
    <col min="11" max="11" width="16.57421875" style="1" customWidth="1"/>
    <col min="12" max="12" width="11.28125" style="1" bestFit="1" customWidth="1"/>
    <col min="13" max="13" width="12.140625" style="1" bestFit="1" customWidth="1"/>
    <col min="14" max="14" width="14.57421875" style="1" customWidth="1"/>
    <col min="15" max="15" width="15.421875" style="1" customWidth="1"/>
    <col min="16" max="16384" width="8.8515625" style="1" customWidth="1"/>
  </cols>
  <sheetData>
    <row r="3" ht="12.75" thickBot="1">
      <c r="C3" s="2" t="s">
        <v>0</v>
      </c>
    </row>
    <row r="4" spans="1:12" s="7" customFormat="1" ht="60" customHeight="1" thickTop="1">
      <c r="A4" s="3" t="s">
        <v>1</v>
      </c>
      <c r="B4" s="4" t="s">
        <v>2</v>
      </c>
      <c r="C4" s="4" t="s">
        <v>3</v>
      </c>
      <c r="D4" s="5" t="s">
        <v>4</v>
      </c>
      <c r="E4" s="4" t="s">
        <v>5</v>
      </c>
      <c r="F4" s="5" t="s">
        <v>6</v>
      </c>
      <c r="G4" s="5" t="s">
        <v>7</v>
      </c>
      <c r="H4" s="4" t="s">
        <v>8</v>
      </c>
      <c r="I4" s="4" t="s">
        <v>9</v>
      </c>
      <c r="J4" s="4" t="s">
        <v>10</v>
      </c>
      <c r="K4" s="6" t="s">
        <v>11</v>
      </c>
      <c r="L4" s="1"/>
    </row>
    <row r="5" spans="1:12" s="14" customFormat="1" ht="15.75">
      <c r="A5" s="8" t="s">
        <v>12</v>
      </c>
      <c r="B5" s="9" t="s">
        <v>13</v>
      </c>
      <c r="C5" s="10">
        <v>8500</v>
      </c>
      <c r="D5" s="9" t="str">
        <f>LEFT(B5,1)</f>
        <v>Α</v>
      </c>
      <c r="E5" s="11">
        <f>HLOOKUP(D5,$B$12:$F$13,2)</f>
        <v>3</v>
      </c>
      <c r="F5" s="9">
        <f>VALUE(MID(B5,2,1))</f>
        <v>2</v>
      </c>
      <c r="G5" s="12">
        <f>HLOOKUP(F5,$B$16:$E$17,2)</f>
        <v>0.1</v>
      </c>
      <c r="H5" s="10">
        <f>-PMT(G5/12,E5*12,C5)</f>
        <v>274.2710911476198</v>
      </c>
      <c r="I5" s="10">
        <f>IF(C5&lt;$D$21,H5*$E$21,IF(C5&lt;=$D$22,H5*$E$23,H5*$E$22))</f>
        <v>2.7427109114761983</v>
      </c>
      <c r="J5" s="10">
        <f>VLOOKUP(VALUE(RIGHT(B5)),$H$14:$I$15,2)*H5</f>
        <v>10.970843645904793</v>
      </c>
      <c r="K5" s="13">
        <f>H5+I5-J5</f>
        <v>266.04295841319123</v>
      </c>
      <c r="L5" s="1"/>
    </row>
    <row r="6" spans="1:11" ht="12">
      <c r="A6" s="15" t="s">
        <v>14</v>
      </c>
      <c r="B6" s="16" t="s">
        <v>15</v>
      </c>
      <c r="C6" s="17">
        <v>9000</v>
      </c>
      <c r="D6" s="16" t="str">
        <f>LEFT(B6,1)</f>
        <v>Γ</v>
      </c>
      <c r="E6" s="16">
        <f>HLOOKUP(D6,$B$12:$F$13,2)</f>
        <v>5</v>
      </c>
      <c r="F6" s="16">
        <f>VALUE(MID(B6,2,1))</f>
        <v>2</v>
      </c>
      <c r="G6" s="18">
        <f>HLOOKUP(F6,$B$16:$E$17,2)</f>
        <v>0.1</v>
      </c>
      <c r="H6" s="19">
        <f>-PMT(G6/12,E6*12,C6)</f>
        <v>191.22340240141514</v>
      </c>
      <c r="I6" s="20">
        <f>IF(C6&lt;$D$21,H6*$E$21,IF(C6&lt;=$D$22,H6*$E$23,H6*$E$22))</f>
        <v>3.059574438422642</v>
      </c>
      <c r="J6" s="20">
        <f>VLOOKUP(VALUE(RIGHT(B6)),$H$14:$I$15,2)*H6</f>
        <v>7.648936096056606</v>
      </c>
      <c r="K6" s="21">
        <f>H6+I6-J6</f>
        <v>186.63404074378116</v>
      </c>
    </row>
    <row r="7" spans="1:11" ht="12.75" customHeight="1">
      <c r="A7" s="15" t="s">
        <v>16</v>
      </c>
      <c r="B7" s="16" t="s">
        <v>17</v>
      </c>
      <c r="C7" s="17">
        <v>8000</v>
      </c>
      <c r="D7" s="16" t="str">
        <f>LEFT(B7,1)</f>
        <v>Β</v>
      </c>
      <c r="E7" s="16">
        <f>HLOOKUP(D7,$B$12:$F$13,2)</f>
        <v>4</v>
      </c>
      <c r="F7" s="16">
        <f>VALUE(MID(B7,2,1))</f>
        <v>1</v>
      </c>
      <c r="G7" s="18">
        <f>HLOOKUP(F7,$B$16:$E$17,2)</f>
        <v>0.11</v>
      </c>
      <c r="H7" s="19">
        <f>-PMT(G7/12,E7*12,C7)</f>
        <v>206.76418089162084</v>
      </c>
      <c r="I7" s="20">
        <f>IF(C7&lt;$D$21,H7*$E$21,IF(C7&lt;=$D$22,H7*$E$23,H7*$E$22))</f>
        <v>2.0676418089162083</v>
      </c>
      <c r="J7" s="20">
        <f>VLOOKUP(VALUE(RIGHT(B7)),$H$14:$I$15,2)*H7</f>
        <v>8.270567235664833</v>
      </c>
      <c r="K7" s="21">
        <f>H7+I7-J7</f>
        <v>200.56125546487223</v>
      </c>
    </row>
    <row r="8" spans="1:11" ht="12">
      <c r="A8" s="15" t="s">
        <v>18</v>
      </c>
      <c r="B8" s="16" t="s">
        <v>19</v>
      </c>
      <c r="C8" s="17">
        <v>12000</v>
      </c>
      <c r="D8" s="16" t="str">
        <f>LEFT(B8,1)</f>
        <v>Ε</v>
      </c>
      <c r="E8" s="16">
        <f>HLOOKUP(D8,$B$12:$F$13,2)</f>
        <v>7</v>
      </c>
      <c r="F8" s="16">
        <f>VALUE(MID(B8,2,1))</f>
        <v>3</v>
      </c>
      <c r="G8" s="18">
        <f>HLOOKUP(F8,$B$16:$E$17,2)</f>
        <v>0.09</v>
      </c>
      <c r="H8" s="19">
        <f>-PMT(G8/12,E8*12,C8)</f>
        <v>193.06893912046104</v>
      </c>
      <c r="I8" s="20">
        <f>IF(C8&lt;$D$21,H8*$E$21,IF(C8&lt;=$D$22,H8*$E$23,H8*$E$22))</f>
        <v>3.089103025927377</v>
      </c>
      <c r="J8" s="20">
        <f>VLOOKUP(VALUE(RIGHT(B8)),$H$14:$I$15,2)*H8</f>
        <v>11.584136347227663</v>
      </c>
      <c r="K8" s="21">
        <f>H8+I8-J8</f>
        <v>184.57390579916077</v>
      </c>
    </row>
    <row r="9" spans="1:11" ht="12.75" thickBot="1">
      <c r="A9" s="22" t="s">
        <v>20</v>
      </c>
      <c r="B9" s="23" t="s">
        <v>21</v>
      </c>
      <c r="C9" s="24">
        <v>32000</v>
      </c>
      <c r="D9" s="23" t="str">
        <f>LEFT(B9,1)</f>
        <v>Δ</v>
      </c>
      <c r="E9" s="23">
        <f>HLOOKUP(D9,$B$12:$F$13,2)</f>
        <v>6</v>
      </c>
      <c r="F9" s="23">
        <f>VALUE(MID(B9,2,1))</f>
        <v>4</v>
      </c>
      <c r="G9" s="25">
        <f>HLOOKUP(F9,$B$16:$E$17,2)</f>
        <v>0.08</v>
      </c>
      <c r="H9" s="26">
        <f>-PMT(G9/12,E9*12,C9)</f>
        <v>561.063699582493</v>
      </c>
      <c r="I9" s="27">
        <f>IF(C9&lt;$D$21,H9*$E$21,IF(C9&lt;=$D$22,H9*$E$23,H9*$E$22))</f>
        <v>11.22127399164986</v>
      </c>
      <c r="J9" s="27">
        <f>VLOOKUP(VALUE(RIGHT(B9)),$H$14:$I$15,2)*H9</f>
        <v>33.66382197494958</v>
      </c>
      <c r="K9" s="28">
        <f>H9+I9-J9</f>
        <v>538.6211515991932</v>
      </c>
    </row>
    <row r="10" spans="10:11" ht="14.25" customHeight="1" thickBot="1" thickTop="1">
      <c r="J10" s="29" t="s">
        <v>22</v>
      </c>
      <c r="K10" s="30">
        <f>SUM(K5:K9)</f>
        <v>1376.4333120201986</v>
      </c>
    </row>
    <row r="11" spans="1:12" ht="14.25" customHeight="1" thickBot="1" thickTop="1">
      <c r="A11" s="74" t="s">
        <v>23</v>
      </c>
      <c r="B11" s="75"/>
      <c r="C11" s="75"/>
      <c r="D11" s="75"/>
      <c r="E11" s="75"/>
      <c r="F11" s="76"/>
      <c r="J11" s="31"/>
      <c r="K11" s="32"/>
      <c r="L11" s="33"/>
    </row>
    <row r="12" spans="1:11" ht="23.25" thickTop="1">
      <c r="A12" s="34" t="s">
        <v>24</v>
      </c>
      <c r="B12" s="35" t="s">
        <v>25</v>
      </c>
      <c r="C12" s="35" t="s">
        <v>26</v>
      </c>
      <c r="D12" s="35" t="s">
        <v>27</v>
      </c>
      <c r="E12" s="35" t="s">
        <v>28</v>
      </c>
      <c r="F12" s="36" t="s">
        <v>29</v>
      </c>
      <c r="H12" s="77" t="s">
        <v>30</v>
      </c>
      <c r="I12" s="78"/>
      <c r="J12" s="33"/>
      <c r="K12" s="33"/>
    </row>
    <row r="13" spans="1:9" ht="33.75" thickBot="1">
      <c r="A13" s="37" t="s">
        <v>31</v>
      </c>
      <c r="B13" s="38">
        <v>3</v>
      </c>
      <c r="C13" s="38">
        <v>4</v>
      </c>
      <c r="D13" s="38">
        <v>5</v>
      </c>
      <c r="E13" s="38">
        <v>6</v>
      </c>
      <c r="F13" s="39">
        <v>7</v>
      </c>
      <c r="H13" s="40" t="s">
        <v>32</v>
      </c>
      <c r="I13" s="41" t="s">
        <v>33</v>
      </c>
    </row>
    <row r="14" spans="8:9" ht="14.25" customHeight="1" thickBot="1" thickTop="1">
      <c r="H14" s="42">
        <v>1</v>
      </c>
      <c r="I14" s="43">
        <v>0.04</v>
      </c>
    </row>
    <row r="15" spans="1:9" ht="14.25" thickBot="1" thickTop="1">
      <c r="A15" s="74" t="s">
        <v>34</v>
      </c>
      <c r="B15" s="75"/>
      <c r="C15" s="75"/>
      <c r="D15" s="75"/>
      <c r="E15" s="76"/>
      <c r="F15" s="44"/>
      <c r="G15" s="44"/>
      <c r="H15" s="45">
        <v>2</v>
      </c>
      <c r="I15" s="46">
        <v>0.06</v>
      </c>
    </row>
    <row r="16" spans="1:9" ht="24" thickBot="1" thickTop="1">
      <c r="A16" s="34" t="s">
        <v>35</v>
      </c>
      <c r="B16" s="47">
        <v>1</v>
      </c>
      <c r="C16" s="47">
        <v>2</v>
      </c>
      <c r="D16" s="47">
        <v>3</v>
      </c>
      <c r="E16" s="48">
        <v>4</v>
      </c>
      <c r="F16" s="49"/>
      <c r="H16" s="50"/>
      <c r="I16" s="51"/>
    </row>
    <row r="17" spans="1:11" ht="13.5" customHeight="1" thickBot="1" thickTop="1">
      <c r="A17" s="37" t="s">
        <v>36</v>
      </c>
      <c r="B17" s="52">
        <v>0.11</v>
      </c>
      <c r="C17" s="52">
        <v>0.1</v>
      </c>
      <c r="D17" s="52">
        <v>0.09</v>
      </c>
      <c r="E17" s="53">
        <v>0.08</v>
      </c>
      <c r="F17" s="54"/>
      <c r="H17" s="79" t="s">
        <v>37</v>
      </c>
      <c r="I17" s="80"/>
      <c r="J17" s="80"/>
      <c r="K17" s="81"/>
    </row>
    <row r="18" spans="1:11" ht="27.75" customHeight="1" thickBot="1" thickTop="1">
      <c r="A18" s="44"/>
      <c r="B18" s="44"/>
      <c r="C18" s="44"/>
      <c r="D18" s="44"/>
      <c r="E18" s="44"/>
      <c r="F18" s="55"/>
      <c r="H18" s="67" t="s">
        <v>38</v>
      </c>
      <c r="I18" s="68"/>
      <c r="J18" s="68"/>
      <c r="K18" s="56">
        <f>MAX(C5:C9)</f>
        <v>32000</v>
      </c>
    </row>
    <row r="19" spans="1:11" ht="24" customHeight="1" thickTop="1">
      <c r="A19" s="74" t="s">
        <v>39</v>
      </c>
      <c r="B19" s="75"/>
      <c r="C19" s="75"/>
      <c r="D19" s="75"/>
      <c r="E19" s="76"/>
      <c r="F19" s="44"/>
      <c r="H19" s="67" t="s">
        <v>40</v>
      </c>
      <c r="I19" s="68"/>
      <c r="J19" s="68"/>
      <c r="K19" s="56">
        <f>MIN(H5:H9)</f>
        <v>191.22340240141514</v>
      </c>
    </row>
    <row r="20" spans="1:11" ht="12">
      <c r="A20" s="57" t="s">
        <v>41</v>
      </c>
      <c r="B20" s="58"/>
      <c r="C20" s="58"/>
      <c r="D20" s="58"/>
      <c r="E20" s="59"/>
      <c r="H20" s="67" t="s">
        <v>42</v>
      </c>
      <c r="I20" s="68"/>
      <c r="J20" s="68"/>
      <c r="K20" s="56">
        <f>AVERAGE(H5:H9)</f>
        <v>285.27826262872196</v>
      </c>
    </row>
    <row r="21" spans="1:11" ht="12">
      <c r="A21" s="69" t="s">
        <v>43</v>
      </c>
      <c r="B21" s="70"/>
      <c r="C21" s="70"/>
      <c r="D21" s="60">
        <v>9000</v>
      </c>
      <c r="E21" s="61">
        <v>0.01</v>
      </c>
      <c r="H21" s="67" t="s">
        <v>44</v>
      </c>
      <c r="I21" s="71"/>
      <c r="J21" s="71"/>
      <c r="K21" s="62">
        <f>COUNTIF(C5:C9,"&gt;=10000")</f>
        <v>2</v>
      </c>
    </row>
    <row r="22" spans="1:11" ht="33" customHeight="1">
      <c r="A22" s="69" t="s">
        <v>45</v>
      </c>
      <c r="B22" s="70"/>
      <c r="C22" s="70"/>
      <c r="D22" s="60">
        <v>15000</v>
      </c>
      <c r="E22" s="61">
        <v>0.02</v>
      </c>
      <c r="H22" s="67" t="s">
        <v>46</v>
      </c>
      <c r="I22" s="71"/>
      <c r="J22" s="71"/>
      <c r="K22" s="56">
        <f>SUMIF(K5:K9,"&lt;250")</f>
        <v>571.7692020078142</v>
      </c>
    </row>
    <row r="23" spans="1:11" ht="36" customHeight="1" thickBot="1">
      <c r="A23" s="63" t="s">
        <v>47</v>
      </c>
      <c r="B23" s="64"/>
      <c r="C23" s="64"/>
      <c r="D23" s="64"/>
      <c r="E23" s="65">
        <v>0.016</v>
      </c>
      <c r="H23" s="72" t="s">
        <v>48</v>
      </c>
      <c r="I23" s="73"/>
      <c r="J23" s="73"/>
      <c r="K23" s="66">
        <f>SUMIF(E5:E9,"&lt;6",C5:C9)</f>
        <v>25500</v>
      </c>
    </row>
    <row r="24" ht="12.75" thickTop="1"/>
    <row r="26" ht="22.5" customHeight="1"/>
    <row r="27" ht="35.25" customHeight="1"/>
    <row r="28" ht="15" customHeight="1"/>
    <row r="30" ht="42" customHeight="1"/>
  </sheetData>
  <sheetProtection/>
  <mergeCells count="13">
    <mergeCell ref="H23:J23"/>
    <mergeCell ref="A11:F11"/>
    <mergeCell ref="H12:I12"/>
    <mergeCell ref="A15:E15"/>
    <mergeCell ref="H17:K17"/>
    <mergeCell ref="H18:J18"/>
    <mergeCell ref="A19:E19"/>
    <mergeCell ref="H19:J19"/>
    <mergeCell ref="H20:J20"/>
    <mergeCell ref="A21:C21"/>
    <mergeCell ref="H21:J21"/>
    <mergeCell ref="A22:C22"/>
    <mergeCell ref="H22:J22"/>
  </mergeCells>
  <printOptions gridLines="1" headings="1" horizontalCentered="1" verticalCentered="1"/>
  <pageMargins left="0.11811023622047245" right="0" top="0.3937007874015748" bottom="0.47" header="0.26" footer="0.2362204724409449"/>
  <pageSetup fitToHeight="1" fitToWidth="1" horizontalDpi="300" verticalDpi="300" orientation="landscape" paperSize="9" r:id="rId2"/>
  <headerFooter alignWithMargins="0">
    <oddFooter>&amp;C&amp;"Arial Greek,Έντονα"&amp;16Σχήμα 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 Tsoutsa</dc:creator>
  <cp:keywords/>
  <dc:description/>
  <cp:lastModifiedBy>lab41</cp:lastModifiedBy>
  <dcterms:created xsi:type="dcterms:W3CDTF">2009-02-24T21:02:58Z</dcterms:created>
  <dcterms:modified xsi:type="dcterms:W3CDTF">2010-10-27T06:34:06Z</dcterms:modified>
  <cp:category/>
  <cp:version/>
  <cp:contentType/>
  <cp:contentStatus/>
</cp:coreProperties>
</file>