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924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vassiliki\Desktop\Temp\AGILE\Agile Mgmt\"/>
    </mc:Choice>
  </mc:AlternateContent>
  <xr:revisionPtr revIDLastSave="0" documentId="13_ncr:1_{956F915C-BD8B-43FD-B41D-B5DD0A9495F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AHP" sheetId="6" r:id="rId1"/>
    <sheet name="Scores" sheetId="7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30" i="6" l="1"/>
  <c r="M16" i="6"/>
  <c r="E15" i="6"/>
  <c r="M6" i="6"/>
  <c r="D38" i="6" l="1"/>
  <c r="C38" i="6"/>
  <c r="B39" i="6"/>
  <c r="B40" i="6"/>
  <c r="B41" i="6"/>
  <c r="F38" i="6" s="1" a="1"/>
  <c r="B38" i="6"/>
  <c r="M31" i="6"/>
  <c r="D39" i="6" s="1"/>
  <c r="M32" i="6"/>
  <c r="D40" i="6" s="1"/>
  <c r="M33" i="6"/>
  <c r="J22" i="6"/>
  <c r="J23" i="6"/>
  <c r="J24" i="6"/>
  <c r="J21" i="6"/>
  <c r="D24" i="6"/>
  <c r="I21" i="6" s="1"/>
  <c r="C24" i="6"/>
  <c r="C23" i="6"/>
  <c r="B24" i="6"/>
  <c r="B23" i="6"/>
  <c r="G23" i="6" s="1"/>
  <c r="B22" i="6"/>
  <c r="H13" i="6"/>
  <c r="G13" i="6"/>
  <c r="H14" i="6"/>
  <c r="H15" i="6"/>
  <c r="H16" i="6"/>
  <c r="G16" i="6"/>
  <c r="G14" i="6"/>
  <c r="G15" i="6"/>
  <c r="E14" i="6"/>
  <c r="D14" i="6"/>
  <c r="E13" i="6"/>
  <c r="D13" i="6"/>
  <c r="C8" i="6"/>
  <c r="H6" i="6" s="1"/>
  <c r="B8" i="6"/>
  <c r="B7" i="6"/>
  <c r="D41" i="6"/>
  <c r="I7" i="6"/>
  <c r="I8" i="6"/>
  <c r="I6" i="6"/>
  <c r="F38" i="6" l="1"/>
  <c r="F40" i="6"/>
  <c r="F39" i="6"/>
  <c r="F41" i="6"/>
  <c r="H21" i="6"/>
  <c r="G21" i="6"/>
  <c r="M21" i="6" s="1"/>
  <c r="G24" i="6"/>
  <c r="H24" i="6"/>
  <c r="G22" i="6"/>
  <c r="H23" i="6"/>
  <c r="I24" i="6"/>
  <c r="M24" i="6" s="1"/>
  <c r="C41" i="6" s="1"/>
  <c r="I23" i="6"/>
  <c r="M23" i="6" s="1"/>
  <c r="C40" i="6" s="1"/>
  <c r="H22" i="6"/>
  <c r="I22" i="6"/>
  <c r="I13" i="6"/>
  <c r="J14" i="6"/>
  <c r="J13" i="6"/>
  <c r="I14" i="6"/>
  <c r="M14" i="6" s="1"/>
  <c r="J15" i="6"/>
  <c r="J16" i="6"/>
  <c r="I16" i="6"/>
  <c r="I15" i="6"/>
  <c r="H8" i="6"/>
  <c r="H7" i="6"/>
  <c r="G7" i="6"/>
  <c r="G8" i="6"/>
  <c r="G6" i="6"/>
  <c r="M13" i="6" l="1"/>
  <c r="M22" i="6"/>
  <c r="M15" i="6"/>
  <c r="M8" i="6"/>
  <c r="M7" i="6"/>
  <c r="N13" i="6" l="1" a="1"/>
  <c r="N15" i="6" s="1"/>
  <c r="O15" i="6" s="1"/>
  <c r="N21" i="6" a="1"/>
  <c r="C39" i="6"/>
  <c r="N6" i="6" a="1"/>
  <c r="N7" i="6" s="1"/>
  <c r="O7" i="6" s="1"/>
  <c r="N8" i="6" l="1"/>
  <c r="O8" i="6" s="1"/>
  <c r="N16" i="6"/>
  <c r="O16" i="6" s="1"/>
  <c r="N14" i="6"/>
  <c r="O14" i="6" s="1"/>
  <c r="N13" i="6"/>
  <c r="O13" i="6" s="1"/>
  <c r="N21" i="6"/>
  <c r="O21" i="6" s="1"/>
  <c r="N22" i="6"/>
  <c r="O22" i="6" s="1"/>
  <c r="N24" i="6"/>
  <c r="N23" i="6"/>
  <c r="O23" i="6" s="1"/>
  <c r="O24" i="6"/>
  <c r="N6" i="6"/>
  <c r="O6" i="6" s="1"/>
  <c r="O9" i="6" l="1"/>
  <c r="O10" i="6" s="1"/>
  <c r="O25" i="6"/>
  <c r="O26" i="6" s="1"/>
  <c r="O17" i="6"/>
  <c r="O18" i="6" s="1"/>
</calcChain>
</file>

<file path=xl/sharedStrings.xml><?xml version="1.0" encoding="utf-8"?>
<sst xmlns="http://schemas.openxmlformats.org/spreadsheetml/2006/main" count="59" uniqueCount="21">
  <si>
    <t>Σύγκριση κριτηρίων</t>
  </si>
  <si>
    <t>Βάρη</t>
  </si>
  <si>
    <t>Επιδόσεις</t>
  </si>
  <si>
    <t>Γινόμενα</t>
  </si>
  <si>
    <t>Λόγοι</t>
  </si>
  <si>
    <t>CI</t>
  </si>
  <si>
    <t>CI/RI</t>
  </si>
  <si>
    <t>Πίνακας επιδόσεων</t>
  </si>
  <si>
    <t>Κανονικοποιημένος πίνακας</t>
  </si>
  <si>
    <t>Συνολικές επιδόσεις</t>
  </si>
  <si>
    <t>Εμφάνιση</t>
  </si>
  <si>
    <t>Αξιοπιστία</t>
  </si>
  <si>
    <t>Οικονομία</t>
  </si>
  <si>
    <t>Μοντέλο 4</t>
  </si>
  <si>
    <t>Μοντέλο 1</t>
  </si>
  <si>
    <t>Μοντέλο 2</t>
  </si>
  <si>
    <t>Μοντέλο 3</t>
  </si>
  <si>
    <t>Σύγκριση ως προς την εμφάνιση</t>
  </si>
  <si>
    <t>Σύγκριση ως προς την αξιοπιστία</t>
  </si>
  <si>
    <t>Σύγκριση ως προς την οικονομία</t>
  </si>
  <si>
    <t>Επιλογή Μοντέλου Οχήματος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</si>
</sst>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6" x14ac:knownFonts="1">
    <font>
      <sz val="10"/>
      <name val="Arial"/>
      <charset val="161"/>
    </font>
    <font>
      <sz val="8"/>
      <name val="Arial"/>
      <family val="2"/>
      <charset val="161"/>
    </font>
    <font>
      <b/>
      <sz val="10"/>
      <name val="Arial"/>
      <family val="2"/>
      <charset val="161"/>
    </font>
    <font>
      <b/>
      <sz val="12"/>
      <name val="Arial"/>
      <family val="2"/>
      <charset val="161"/>
    </font>
    <font>
      <b/>
      <sz val="14"/>
      <name val="Arial"/>
      <family val="2"/>
      <charset val="161"/>
    </font>
    <font>
      <i/>
      <sz val="10"/>
      <name val="Arial"/>
      <family val="2"/>
      <charset val="161"/>
    </font>
  </fonts>
  <fills count="4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164" fontId="0" fillId="0" borderId="0" xfId="0" applyNumberForma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164" fontId="0" fillId="3" borderId="1" xfId="0" applyNumberFormat="1" applyFill="1" applyBorder="1"/>
    <xf numFmtId="164" fontId="0" fillId="0" borderId="2" xfId="0" applyNumberFormat="1" applyBorder="1"/>
    <xf numFmtId="164" fontId="0" fillId="0" borderId="3" xfId="0" applyNumberFormat="1" applyBorder="1"/>
    <xf numFmtId="164" fontId="0" fillId="3" borderId="4" xfId="0" applyNumberFormat="1" applyFill="1" applyBorder="1"/>
    <xf numFmtId="0" fontId="5" fillId="0" borderId="0" xfId="0" applyFont="1" applyAlignment="1">
      <alignment horizontal="right"/>
    </xf>
    <xf numFmtId="0" fontId="0" fillId="0" borderId="0" xfId="0" applyAlignment="1">
      <alignment horizontal="right"/>
    </xf>
    <xf numFmtId="0" fontId="0" fillId="2" borderId="3" xfId="0" applyFill="1" applyBorder="1"/>
    <xf numFmtId="0" fontId="2" fillId="0" borderId="0" xfId="0" applyFont="1" applyAlignment="1">
      <alignment horizontal="right"/>
    </xf>
    <xf numFmtId="0" fontId="0" fillId="2" borderId="5" xfId="0" applyFill="1" applyBorder="1"/>
    <xf numFmtId="0" fontId="0" fillId="2" borderId="5" xfId="0" applyFill="1" applyBorder="1" applyAlignment="1">
      <alignment horizontal="right"/>
    </xf>
    <xf numFmtId="164" fontId="0" fillId="3" borderId="5" xfId="0" applyNumberFormat="1" applyFill="1" applyBorder="1"/>
    <xf numFmtId="164" fontId="0" fillId="0" borderId="5" xfId="0" applyNumberFormat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l-GR"/>
              <a:t>Επίδοση</a:t>
            </a:r>
          </a:p>
        </c:rich>
      </c:tx>
      <c:layout>
        <c:manualLayout>
          <c:xMode val="edge"/>
          <c:yMode val="edge"/>
          <c:x val="0.44190871369294604"/>
          <c:y val="2.0477815699658702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189"/>
      <c:rotY val="20"/>
      <c:depthPercent val="1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sideWall>
    <c:backWall>
      <c:thickness val="0"/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0.12448132780082989"/>
          <c:y val="0.12969283276450511"/>
          <c:w val="0.86514522821576778"/>
          <c:h val="0.79010238907849828"/>
        </c:manualLayout>
      </c:layout>
      <c:bar3DChart>
        <c:barDir val="bar"/>
        <c:grouping val="clustered"/>
        <c:varyColors val="0"/>
        <c:ser>
          <c:idx val="0"/>
          <c:order val="0"/>
          <c:tx>
            <c:v>Total Scores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-0.52903279206281784"/>
                  <c:y val="2.92601650049729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459-4AFD-A3E5-0CAFE73092A3}"/>
                </c:ext>
              </c:extLst>
            </c:dLbl>
            <c:dLbl>
              <c:idx val="1"/>
              <c:layout>
                <c:manualLayout>
                  <c:x val="-0.48872207882728347"/>
                  <c:y val="-2.24879739861872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459-4AFD-A3E5-0CAFE73092A3}"/>
                </c:ext>
              </c:extLst>
            </c:dLbl>
            <c:dLbl>
              <c:idx val="2"/>
              <c:layout>
                <c:manualLayout>
                  <c:x val="-0.13712897920954897"/>
                  <c:y val="-1.083675973950353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459-4AFD-A3E5-0CAFE73092A3}"/>
                </c:ext>
              </c:extLst>
            </c:dLbl>
            <c:dLbl>
              <c:idx val="3"/>
              <c:layout>
                <c:manualLayout>
                  <c:x val="-0.67235937312815153"/>
                  <c:y val="-1.942454292189584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0,3561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3-B459-4AFD-A3E5-0CAFE73092A3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1" i="0" u="none" strike="noStrike" baseline="0">
                    <a:solidFill>
                      <a:srgbClr val="FFFF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AHP!$A$38:$A$41</c:f>
              <c:strCache>
                <c:ptCount val="4"/>
                <c:pt idx="0">
                  <c:v>Μοντέλο 1</c:v>
                </c:pt>
                <c:pt idx="1">
                  <c:v>Μοντέλο 2</c:v>
                </c:pt>
                <c:pt idx="2">
                  <c:v>Μοντέλο 3</c:v>
                </c:pt>
                <c:pt idx="3">
                  <c:v>Μοντέλο 4</c:v>
                </c:pt>
              </c:strCache>
            </c:strRef>
          </c:cat>
          <c:val>
            <c:numRef>
              <c:f>AHP!$F$38:$F$41</c:f>
              <c:numCache>
                <c:formatCode>0.0000</c:formatCode>
                <c:ptCount val="4"/>
                <c:pt idx="0">
                  <c:v>0.28842589273324509</c:v>
                </c:pt>
                <c:pt idx="1">
                  <c:v>0.26769220521521719</c:v>
                </c:pt>
                <c:pt idx="2">
                  <c:v>8.774726090786622E-2</c:v>
                </c:pt>
                <c:pt idx="3">
                  <c:v>0.35613464114367144</c:v>
                </c:pt>
              </c:numCache>
            </c:numRef>
          </c:val>
          <c:shape val="cylinder"/>
          <c:extLst>
            <c:ext xmlns:c16="http://schemas.microsoft.com/office/drawing/2014/chart" uri="{C3380CC4-5D6E-409C-BE32-E72D297353CC}">
              <c16:uniqueId val="{00000004-B459-4AFD-A3E5-0CAFE73092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2840448"/>
        <c:axId val="192841984"/>
        <c:axId val="0"/>
      </c:bar3DChart>
      <c:catAx>
        <c:axId val="19284044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9284198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9284198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.0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9284044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 codeName="Chart3"/>
  <sheetViews>
    <sheetView workbookViewId="0"/>
  </sheetViews>
  <pageMargins left="0.75" right="0.75" top="1" bottom="1" header="0.5" footer="0.5"/>
  <pageSetup paperSize="9" orientation="landscape" horizontalDpi="1200" verticalDpi="1200" r:id="rId1"/>
  <headerFooter alignWithMargins="0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04960" cy="5608320"/>
    <xdr:graphicFrame macro="">
      <xdr:nvGraphicFramePr>
        <xdr:cNvPr id="2" name="1 - Γράφημα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pageSetUpPr fitToPage="1"/>
  </sheetPr>
  <dimension ref="A1:P42"/>
  <sheetViews>
    <sheetView tabSelected="1" zoomScale="85" zoomScaleNormal="85" workbookViewId="0">
      <selection activeCell="W20" sqref="W20"/>
    </sheetView>
  </sheetViews>
  <sheetFormatPr defaultRowHeight="13.2" x14ac:dyDescent="0.25"/>
  <cols>
    <col min="1" max="1" width="17.5546875" customWidth="1"/>
    <col min="5" max="5" width="8.88671875" customWidth="1"/>
    <col min="7" max="7" width="11.33203125" customWidth="1"/>
    <col min="10" max="10" width="8.88671875" customWidth="1"/>
  </cols>
  <sheetData>
    <row r="1" spans="1:16" ht="17.399999999999999" x14ac:dyDescent="0.3">
      <c r="A1" s="4" t="s">
        <v>20</v>
      </c>
    </row>
    <row r="4" spans="1:16" ht="15.6" x14ac:dyDescent="0.3">
      <c r="A4" s="3" t="s">
        <v>0</v>
      </c>
    </row>
    <row r="5" spans="1:16" x14ac:dyDescent="0.25">
      <c r="B5" s="5" t="s">
        <v>10</v>
      </c>
      <c r="C5" s="5" t="s">
        <v>11</v>
      </c>
      <c r="D5" s="5" t="s">
        <v>12</v>
      </c>
      <c r="E5" s="5"/>
      <c r="G5" s="2" t="s">
        <v>8</v>
      </c>
      <c r="M5" s="13" t="s">
        <v>1</v>
      </c>
      <c r="N5" s="13" t="s">
        <v>3</v>
      </c>
      <c r="O5" s="13" t="s">
        <v>4</v>
      </c>
    </row>
    <row r="6" spans="1:16" x14ac:dyDescent="0.25">
      <c r="A6" s="5" t="s">
        <v>10</v>
      </c>
      <c r="B6" s="15">
        <v>1</v>
      </c>
      <c r="C6" s="15">
        <v>0.5</v>
      </c>
      <c r="D6" s="15">
        <v>3</v>
      </c>
      <c r="E6" s="11"/>
      <c r="G6" s="17">
        <f t="shared" ref="G6:I8" si="0">B6/SUM(B$6:B$8)</f>
        <v>0.3</v>
      </c>
      <c r="H6" s="17">
        <f t="shared" si="0"/>
        <v>0.2857142857142857</v>
      </c>
      <c r="I6" s="17">
        <f t="shared" si="0"/>
        <v>0.375</v>
      </c>
      <c r="J6" s="1"/>
      <c r="K6" s="1"/>
      <c r="M6" s="17">
        <f>AVERAGE(G6:I6)</f>
        <v>0.32023809523809521</v>
      </c>
      <c r="N6" s="17">
        <f t="array" ref="N6:N8">MMULT(B6:D8,M6:M8)</f>
        <v>0.96666666666666656</v>
      </c>
      <c r="O6" s="17">
        <f>N6/M6</f>
        <v>3.0185873605947955</v>
      </c>
    </row>
    <row r="7" spans="1:16" x14ac:dyDescent="0.25">
      <c r="A7" s="5" t="s">
        <v>11</v>
      </c>
      <c r="B7" s="15">
        <f>1/C6</f>
        <v>2</v>
      </c>
      <c r="C7" s="15">
        <v>1</v>
      </c>
      <c r="D7" s="15">
        <v>4</v>
      </c>
      <c r="E7" s="11"/>
      <c r="G7" s="17">
        <f t="shared" si="0"/>
        <v>0.6</v>
      </c>
      <c r="H7" s="17">
        <f t="shared" si="0"/>
        <v>0.5714285714285714</v>
      </c>
      <c r="I7" s="17">
        <f t="shared" si="0"/>
        <v>0.5</v>
      </c>
      <c r="J7" s="1"/>
      <c r="K7" s="1"/>
      <c r="M7" s="17">
        <f>AVERAGE(G7:I7)</f>
        <v>0.55714285714285705</v>
      </c>
      <c r="N7" s="17">
        <v>1.6880952380952379</v>
      </c>
      <c r="O7" s="17">
        <f>N7/M7</f>
        <v>3.0299145299145298</v>
      </c>
    </row>
    <row r="8" spans="1:16" x14ac:dyDescent="0.25">
      <c r="A8" s="5" t="s">
        <v>12</v>
      </c>
      <c r="B8" s="15">
        <f>1/D6</f>
        <v>0.33333333333333331</v>
      </c>
      <c r="C8" s="15">
        <f>1/D7</f>
        <v>0.25</v>
      </c>
      <c r="D8" s="15">
        <v>1</v>
      </c>
      <c r="E8" s="11"/>
      <c r="G8" s="17">
        <f t="shared" si="0"/>
        <v>9.9999999999999992E-2</v>
      </c>
      <c r="H8" s="17">
        <f t="shared" si="0"/>
        <v>0.14285714285714285</v>
      </c>
      <c r="I8" s="17">
        <f t="shared" si="0"/>
        <v>0.125</v>
      </c>
      <c r="J8" s="1"/>
      <c r="K8" s="1"/>
      <c r="M8" s="17">
        <f>AVERAGE(G8:I8)</f>
        <v>0.12261904761904761</v>
      </c>
      <c r="N8" s="17">
        <v>0.36865079365079362</v>
      </c>
      <c r="O8" s="17">
        <f>N8/M8</f>
        <v>3.0064724919093848</v>
      </c>
      <c r="P8" s="1"/>
    </row>
    <row r="9" spans="1:16" ht="13.8" thickBot="1" x14ac:dyDescent="0.3">
      <c r="N9" s="5" t="s">
        <v>5</v>
      </c>
      <c r="O9" s="6">
        <f>(AVERAGE(O6:O8)-3)/2</f>
        <v>9.1623970697849444E-3</v>
      </c>
    </row>
    <row r="10" spans="1:16" ht="13.8" thickBot="1" x14ac:dyDescent="0.3">
      <c r="N10" s="5" t="s">
        <v>6</v>
      </c>
      <c r="O10" s="9">
        <f>O9/0.58</f>
        <v>1.5797236327215424E-2</v>
      </c>
    </row>
    <row r="11" spans="1:16" ht="15.6" x14ac:dyDescent="0.3">
      <c r="A11" s="3" t="s">
        <v>17</v>
      </c>
    </row>
    <row r="12" spans="1:16" x14ac:dyDescent="0.25">
      <c r="B12" s="5" t="s">
        <v>14</v>
      </c>
      <c r="C12" s="5" t="s">
        <v>15</v>
      </c>
      <c r="D12" s="5" t="s">
        <v>16</v>
      </c>
      <c r="E12" s="5" t="s">
        <v>13</v>
      </c>
      <c r="G12" s="2" t="s">
        <v>8</v>
      </c>
      <c r="M12" s="13" t="s">
        <v>2</v>
      </c>
      <c r="N12" s="13" t="s">
        <v>3</v>
      </c>
      <c r="O12" s="13" t="s">
        <v>4</v>
      </c>
    </row>
    <row r="13" spans="1:16" x14ac:dyDescent="0.25">
      <c r="A13" s="5" t="s">
        <v>14</v>
      </c>
      <c r="B13" s="14">
        <v>1</v>
      </c>
      <c r="C13" s="14">
        <v>0.25</v>
      </c>
      <c r="D13" s="14">
        <f>1/B15</f>
        <v>4</v>
      </c>
      <c r="E13" s="14">
        <f>1/B16</f>
        <v>0.16666666666666666</v>
      </c>
      <c r="G13" s="17">
        <f t="shared" ref="G13:J16" si="1">B13/SUM(B$13:B$16)</f>
        <v>8.8888888888888892E-2</v>
      </c>
      <c r="H13" s="17">
        <f t="shared" si="1"/>
        <v>4.5454545454545456E-2</v>
      </c>
      <c r="I13" s="17">
        <f t="shared" si="1"/>
        <v>0.2857142857142857</v>
      </c>
      <c r="J13" s="17">
        <f t="shared" si="1"/>
        <v>0.10309278350515463</v>
      </c>
      <c r="K13" s="1"/>
      <c r="M13" s="17">
        <f>AVERAGE(G13:J13)</f>
        <v>0.13078762589071866</v>
      </c>
      <c r="N13" s="17">
        <f t="array" ref="N13:N16">MMULT(B13:E16,M13:M16)</f>
        <v>0.54789165588134658</v>
      </c>
      <c r="O13" s="17">
        <f>N13/M13</f>
        <v>4.1891704368052736</v>
      </c>
    </row>
    <row r="14" spans="1:16" x14ac:dyDescent="0.25">
      <c r="A14" s="5" t="s">
        <v>15</v>
      </c>
      <c r="B14" s="14">
        <v>4</v>
      </c>
      <c r="C14" s="14">
        <v>1</v>
      </c>
      <c r="D14" s="14">
        <f>1/C15</f>
        <v>4</v>
      </c>
      <c r="E14" s="14">
        <f>1/C16</f>
        <v>0.25</v>
      </c>
      <c r="G14" s="17">
        <f t="shared" si="1"/>
        <v>0.35555555555555557</v>
      </c>
      <c r="H14" s="17">
        <f t="shared" si="1"/>
        <v>0.18181818181818182</v>
      </c>
      <c r="I14" s="17">
        <f t="shared" si="1"/>
        <v>0.2857142857142857</v>
      </c>
      <c r="J14" s="17">
        <f t="shared" si="1"/>
        <v>0.15463917525773196</v>
      </c>
      <c r="K14" s="1"/>
      <c r="M14" s="17">
        <f>AVERAGE(G14:J14)</f>
        <v>0.24443179958643876</v>
      </c>
      <c r="N14" s="17">
        <v>1.1701680836345785</v>
      </c>
      <c r="O14" s="17">
        <f>N14/M14</f>
        <v>4.7872988932471952</v>
      </c>
    </row>
    <row r="15" spans="1:16" x14ac:dyDescent="0.25">
      <c r="A15" s="5" t="s">
        <v>16</v>
      </c>
      <c r="B15" s="14">
        <v>0.25</v>
      </c>
      <c r="C15" s="14">
        <v>0.25</v>
      </c>
      <c r="D15" s="14">
        <v>1</v>
      </c>
      <c r="E15" s="14">
        <f>1/D16</f>
        <v>0.2</v>
      </c>
      <c r="G15" s="17">
        <f t="shared" si="1"/>
        <v>2.2222222222222223E-2</v>
      </c>
      <c r="H15" s="17">
        <f t="shared" si="1"/>
        <v>4.5454545454545456E-2</v>
      </c>
      <c r="I15" s="17">
        <f t="shared" si="1"/>
        <v>7.1428571428571425E-2</v>
      </c>
      <c r="J15" s="17">
        <f t="shared" si="1"/>
        <v>0.12371134020618557</v>
      </c>
      <c r="K15" s="1"/>
      <c r="M15" s="17">
        <f>AVERAGE(G15:J15)</f>
        <v>6.5704169827881173E-2</v>
      </c>
      <c r="N15" s="17">
        <v>0.27132430713616285</v>
      </c>
      <c r="O15" s="17">
        <f>N15/M15</f>
        <v>4.1294838340842714</v>
      </c>
    </row>
    <row r="16" spans="1:16" x14ac:dyDescent="0.25">
      <c r="A16" s="5" t="s">
        <v>13</v>
      </c>
      <c r="B16" s="14">
        <v>6</v>
      </c>
      <c r="C16" s="14">
        <v>4</v>
      </c>
      <c r="D16" s="14">
        <v>5</v>
      </c>
      <c r="E16" s="14">
        <v>1</v>
      </c>
      <c r="G16" s="17">
        <f t="shared" si="1"/>
        <v>0.53333333333333333</v>
      </c>
      <c r="H16" s="17">
        <f t="shared" si="1"/>
        <v>0.72727272727272729</v>
      </c>
      <c r="I16" s="17">
        <f t="shared" si="1"/>
        <v>0.35714285714285715</v>
      </c>
      <c r="J16" s="17">
        <f t="shared" si="1"/>
        <v>0.61855670103092786</v>
      </c>
      <c r="K16" s="1"/>
      <c r="M16" s="17">
        <f>AVERAGE(G16:J16)</f>
        <v>0.55907640469496145</v>
      </c>
      <c r="N16" s="8">
        <v>2.6500502075244343</v>
      </c>
      <c r="O16" s="17">
        <f>N16/M16</f>
        <v>4.7400501707281535</v>
      </c>
    </row>
    <row r="17" spans="1:15" ht="13.8" thickBot="1" x14ac:dyDescent="0.3">
      <c r="A17" s="5"/>
      <c r="G17" s="1"/>
      <c r="H17" s="1"/>
      <c r="I17" s="1"/>
      <c r="J17" s="1"/>
      <c r="K17" s="1"/>
      <c r="M17" s="1"/>
      <c r="N17" s="5" t="s">
        <v>5</v>
      </c>
      <c r="O17" s="6">
        <f>(AVERAGE(O13:O16)-4)/3</f>
        <v>0.15383361123874106</v>
      </c>
    </row>
    <row r="18" spans="1:15" ht="13.8" thickBot="1" x14ac:dyDescent="0.3">
      <c r="N18" s="5" t="s">
        <v>6</v>
      </c>
      <c r="O18" s="9">
        <f>O17/0.9</f>
        <v>0.1709262347097123</v>
      </c>
    </row>
    <row r="19" spans="1:15" ht="15.6" x14ac:dyDescent="0.3">
      <c r="A19" s="3" t="s">
        <v>18</v>
      </c>
    </row>
    <row r="20" spans="1:15" ht="15.6" x14ac:dyDescent="0.3">
      <c r="A20" s="3"/>
      <c r="B20" s="5" t="s">
        <v>14</v>
      </c>
      <c r="C20" s="5" t="s">
        <v>15</v>
      </c>
      <c r="D20" s="5" t="s">
        <v>16</v>
      </c>
      <c r="E20" s="5" t="s">
        <v>13</v>
      </c>
      <c r="G20" s="2" t="s">
        <v>8</v>
      </c>
      <c r="M20" s="13" t="s">
        <v>2</v>
      </c>
      <c r="N20" s="13" t="s">
        <v>3</v>
      </c>
      <c r="O20" s="13" t="s">
        <v>4</v>
      </c>
    </row>
    <row r="21" spans="1:15" x14ac:dyDescent="0.25">
      <c r="A21" s="5" t="s">
        <v>14</v>
      </c>
      <c r="B21" s="14">
        <v>1</v>
      </c>
      <c r="C21" s="14">
        <v>2</v>
      </c>
      <c r="D21" s="14">
        <v>5</v>
      </c>
      <c r="E21" s="14">
        <v>1</v>
      </c>
      <c r="G21" s="17">
        <f>B21/SUM(B$21:B$24)</f>
        <v>0.37037037037037035</v>
      </c>
      <c r="H21" s="17">
        <f>C21/SUM(C$21:C$24)</f>
        <v>0.52173913043478259</v>
      </c>
      <c r="I21" s="17">
        <f>D21/SUM(D$21:D$24)</f>
        <v>0.38461538461538464</v>
      </c>
      <c r="J21" s="17">
        <f>E21/SUM(E$21:E$24)</f>
        <v>0.23529411764705882</v>
      </c>
      <c r="M21" s="17">
        <f>AVERAGE(G21:J21)</f>
        <v>0.3780047507668991</v>
      </c>
      <c r="N21" s="17">
        <f t="array" ref="N21:N24">MMULT(B21:E24,M21:M24)</f>
        <v>1.5836302562645275</v>
      </c>
      <c r="O21" s="17">
        <f>N21/M21</f>
        <v>4.1894453787991965</v>
      </c>
    </row>
    <row r="22" spans="1:15" x14ac:dyDescent="0.25">
      <c r="A22" s="5" t="s">
        <v>15</v>
      </c>
      <c r="B22" s="14">
        <f>1/C21</f>
        <v>0.5</v>
      </c>
      <c r="C22" s="14">
        <v>1</v>
      </c>
      <c r="D22" s="14">
        <v>3</v>
      </c>
      <c r="E22" s="14">
        <v>2</v>
      </c>
      <c r="G22" s="17">
        <f t="shared" ref="G22:G24" si="2">B22/SUM(B$21:B$24)</f>
        <v>0.18518518518518517</v>
      </c>
      <c r="H22" s="17">
        <f t="shared" ref="H22:H24" si="3">C22/SUM(C$21:C$24)</f>
        <v>0.2608695652173913</v>
      </c>
      <c r="I22" s="17">
        <f t="shared" ref="I22:I24" si="4">D22/SUM(D$21:D$24)</f>
        <v>0.23076923076923078</v>
      </c>
      <c r="J22" s="17">
        <f t="shared" ref="J22:J24" si="5">E22/SUM(E$21:E$24)</f>
        <v>0.47058823529411764</v>
      </c>
      <c r="M22" s="17">
        <f>AVERAGE(G22:J22)</f>
        <v>0.28685305411648121</v>
      </c>
      <c r="N22" s="17">
        <v>1.2203341202701816</v>
      </c>
      <c r="O22" s="17">
        <f>N22/M22</f>
        <v>4.2542134474700264</v>
      </c>
    </row>
    <row r="23" spans="1:15" x14ac:dyDescent="0.25">
      <c r="A23" s="5" t="s">
        <v>16</v>
      </c>
      <c r="B23" s="14">
        <f>1/D21</f>
        <v>0.2</v>
      </c>
      <c r="C23" s="14">
        <f>1/D22</f>
        <v>0.33333333333333331</v>
      </c>
      <c r="D23" s="14">
        <v>1</v>
      </c>
      <c r="E23" s="14">
        <v>0.25</v>
      </c>
      <c r="G23" s="17">
        <f t="shared" si="2"/>
        <v>7.407407407407407E-2</v>
      </c>
      <c r="H23" s="17">
        <f t="shared" si="3"/>
        <v>8.6956521739130432E-2</v>
      </c>
      <c r="I23" s="17">
        <f t="shared" si="4"/>
        <v>7.6923076923076927E-2</v>
      </c>
      <c r="J23" s="17">
        <f t="shared" si="5"/>
        <v>5.8823529411764705E-2</v>
      </c>
      <c r="M23" s="17">
        <f>AVERAGE(G23:J23)</f>
        <v>7.4194300537011537E-2</v>
      </c>
      <c r="N23" s="17">
        <v>0.31064990904078715</v>
      </c>
      <c r="O23" s="17">
        <f>N23/M23</f>
        <v>4.1869780669449224</v>
      </c>
    </row>
    <row r="24" spans="1:15" x14ac:dyDescent="0.25">
      <c r="A24" s="5" t="s">
        <v>13</v>
      </c>
      <c r="B24" s="14">
        <f>1/E21</f>
        <v>1</v>
      </c>
      <c r="C24" s="14">
        <f>1/E22</f>
        <v>0.5</v>
      </c>
      <c r="D24" s="14">
        <f>1/E23</f>
        <v>4</v>
      </c>
      <c r="E24" s="14">
        <v>1</v>
      </c>
      <c r="G24" s="17">
        <f t="shared" si="2"/>
        <v>0.37037037037037035</v>
      </c>
      <c r="H24" s="17">
        <f t="shared" si="3"/>
        <v>0.13043478260869565</v>
      </c>
      <c r="I24" s="17">
        <f t="shared" si="4"/>
        <v>0.30769230769230771</v>
      </c>
      <c r="J24" s="17">
        <f t="shared" si="5"/>
        <v>0.23529411764705882</v>
      </c>
      <c r="M24" s="8">
        <f>AVERAGE(G24:J24)</f>
        <v>0.26094789457960815</v>
      </c>
      <c r="N24" s="8">
        <v>1.0791563745527941</v>
      </c>
      <c r="O24" s="8">
        <f>N24/M24</f>
        <v>4.1355243593412965</v>
      </c>
    </row>
    <row r="25" spans="1:15" ht="13.8" thickBot="1" x14ac:dyDescent="0.3">
      <c r="M25" s="1"/>
      <c r="N25" s="5" t="s">
        <v>5</v>
      </c>
      <c r="O25" s="6">
        <f>(AVERAGE(O21:O24)-4)/3</f>
        <v>6.3846771046286818E-2</v>
      </c>
    </row>
    <row r="26" spans="1:15" ht="13.8" thickBot="1" x14ac:dyDescent="0.3">
      <c r="N26" s="5" t="s">
        <v>6</v>
      </c>
      <c r="O26" s="9">
        <f>O25/0.9</f>
        <v>7.0940856718096468E-2</v>
      </c>
    </row>
    <row r="28" spans="1:15" ht="15.6" x14ac:dyDescent="0.3">
      <c r="A28" s="3" t="s">
        <v>19</v>
      </c>
      <c r="N28" s="5"/>
    </row>
    <row r="29" spans="1:15" x14ac:dyDescent="0.25">
      <c r="B29" s="10"/>
      <c r="M29" s="13" t="s">
        <v>2</v>
      </c>
    </row>
    <row r="30" spans="1:15" x14ac:dyDescent="0.25">
      <c r="A30" s="5" t="s">
        <v>14</v>
      </c>
      <c r="B30" s="14">
        <v>17</v>
      </c>
      <c r="M30" s="7">
        <f>B30/SUM(B$30:B$33)</f>
        <v>0.29310344827586204</v>
      </c>
    </row>
    <row r="31" spans="1:15" x14ac:dyDescent="0.25">
      <c r="A31" s="5" t="s">
        <v>15</v>
      </c>
      <c r="B31" s="14">
        <v>14</v>
      </c>
      <c r="M31" s="7">
        <f t="shared" ref="M31:M33" si="6">B31/SUM(B$30:B$33)</f>
        <v>0.2413793103448276</v>
      </c>
    </row>
    <row r="32" spans="1:15" x14ac:dyDescent="0.25">
      <c r="A32" s="5" t="s">
        <v>16</v>
      </c>
      <c r="B32" s="14">
        <v>12</v>
      </c>
      <c r="M32" s="17">
        <f t="shared" si="6"/>
        <v>0.20689655172413793</v>
      </c>
    </row>
    <row r="33" spans="1:13" x14ac:dyDescent="0.25">
      <c r="A33" s="5" t="s">
        <v>13</v>
      </c>
      <c r="B33" s="12">
        <v>15</v>
      </c>
      <c r="M33" s="8">
        <f t="shared" si="6"/>
        <v>0.25862068965517243</v>
      </c>
    </row>
    <row r="36" spans="1:13" x14ac:dyDescent="0.25">
      <c r="A36" s="2" t="s">
        <v>7</v>
      </c>
    </row>
    <row r="37" spans="1:13" x14ac:dyDescent="0.25">
      <c r="B37" s="5" t="s">
        <v>10</v>
      </c>
      <c r="C37" s="5" t="s">
        <v>11</v>
      </c>
      <c r="D37" s="5" t="s">
        <v>12</v>
      </c>
      <c r="F37" s="2" t="s">
        <v>9</v>
      </c>
    </row>
    <row r="38" spans="1:13" x14ac:dyDescent="0.25">
      <c r="A38" s="5" t="s">
        <v>14</v>
      </c>
      <c r="B38" s="16">
        <f>M13</f>
        <v>0.13078762589071866</v>
      </c>
      <c r="C38" s="16">
        <f>M21</f>
        <v>0.3780047507668991</v>
      </c>
      <c r="D38" s="16">
        <f>M30</f>
        <v>0.29310344827586204</v>
      </c>
      <c r="F38" s="16">
        <f t="array" ref="F38:F41">MMULT(B38:D41,M6:M8)</f>
        <v>0.28842589273324509</v>
      </c>
    </row>
    <row r="39" spans="1:13" x14ac:dyDescent="0.25">
      <c r="A39" s="5" t="s">
        <v>15</v>
      </c>
      <c r="B39" s="16">
        <f t="shared" ref="B39:B41" si="7">M14</f>
        <v>0.24443179958643876</v>
      </c>
      <c r="C39" s="16">
        <f>M22</f>
        <v>0.28685305411648121</v>
      </c>
      <c r="D39" s="16">
        <f>M31</f>
        <v>0.2413793103448276</v>
      </c>
      <c r="F39" s="16">
        <v>0.26769220521521719</v>
      </c>
    </row>
    <row r="40" spans="1:13" x14ac:dyDescent="0.25">
      <c r="A40" s="5" t="s">
        <v>16</v>
      </c>
      <c r="B40" s="16">
        <f t="shared" si="7"/>
        <v>6.5704169827881173E-2</v>
      </c>
      <c r="C40" s="16">
        <f>M23</f>
        <v>7.4194300537011537E-2</v>
      </c>
      <c r="D40" s="16">
        <f>M32</f>
        <v>0.20689655172413793</v>
      </c>
      <c r="F40" s="16">
        <v>8.774726090786622E-2</v>
      </c>
    </row>
    <row r="41" spans="1:13" x14ac:dyDescent="0.25">
      <c r="A41" s="5" t="s">
        <v>13</v>
      </c>
      <c r="B41" s="16">
        <f t="shared" si="7"/>
        <v>0.55907640469496145</v>
      </c>
      <c r="C41" s="16">
        <f>M24</f>
        <v>0.26094789457960815</v>
      </c>
      <c r="D41" s="16">
        <f>M33</f>
        <v>0.25862068965517243</v>
      </c>
      <c r="F41" s="16">
        <v>0.35613464114367144</v>
      </c>
    </row>
    <row r="42" spans="1:13" x14ac:dyDescent="0.25">
      <c r="A42" s="5"/>
    </row>
  </sheetData>
  <phoneticPr fontId="1" type="noConversion"/>
  <printOptions headings="1" gridLines="1"/>
  <pageMargins left="0.75" right="0.75" top="1" bottom="1" header="0.5" footer="0.5"/>
  <pageSetup paperSize="9" scale="65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AHP</vt:lpstr>
      <vt:lpstr>Scores</vt:lpstr>
    </vt:vector>
  </TitlesOfParts>
  <Company>NTUA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Gerogiannis</dc:creator>
  <cp:lastModifiedBy>vkazantzi@o365.uth.gr</cp:lastModifiedBy>
  <cp:lastPrinted>2002-05-13T20:19:35Z</cp:lastPrinted>
  <dcterms:created xsi:type="dcterms:W3CDTF">2002-04-23T11:51:56Z</dcterms:created>
  <dcterms:modified xsi:type="dcterms:W3CDTF">2023-10-27T17:25:13Z</dcterms:modified>
</cp:coreProperties>
</file>